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firstSheet="2"/>
  </bookViews>
  <sheets>
    <sheet name="附件一" sheetId="1" r:id="rId1"/>
    <sheet name="附件二 " sheetId="3" r:id="rId2"/>
  </sheets>
  <definedNames>
    <definedName name="_xlnm._FilterDatabase" localSheetId="1" hidden="1">'附件二 '!$A$1:$AM$45</definedName>
    <definedName name="_xlnm._FilterDatabase" localSheetId="0" hidden="1">附件一!$A$3:$D$37</definedName>
    <definedName name="_xlnm.Print_Area" localSheetId="0">附件一!$A$1:$C$37</definedName>
    <definedName name="_xlnm.Print_Area" localSheetId="1">'附件二 '!$A$1:$AM$45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<sst xmlns="http://schemas.openxmlformats.org/spreadsheetml/2006/main" count="128" uniqueCount="59">
  <si>
    <t>附件一</t>
  </si>
  <si>
    <t>符合2023年度广州市旅行社组织接待游客来穗旅游奖励条件旅行社名单</t>
  </si>
  <si>
    <t>单位</t>
  </si>
  <si>
    <t>奖励金额（元）</t>
  </si>
  <si>
    <t>广州佰信国际旅行社有限公司</t>
  </si>
  <si>
    <t>广州新世纪国际旅行社有限公司</t>
  </si>
  <si>
    <t>广州广之旅国际旅行社股份有限公司</t>
  </si>
  <si>
    <t>广东省中国青年旅行社有限公司</t>
  </si>
  <si>
    <t>广州岭南国际旅行社有限公司</t>
  </si>
  <si>
    <t>广州手拉手国际旅行社有限公司</t>
  </si>
  <si>
    <t>广州市申浪国际旅行社有限公司</t>
  </si>
  <si>
    <t>广东探境国际旅行社有限公司</t>
  </si>
  <si>
    <t>广东玩客国际旅行社有限公司</t>
  </si>
  <si>
    <t>广东省任我行国际旅行社有限公司</t>
  </si>
  <si>
    <t>广州康辉国际旅行社有限公司</t>
  </si>
  <si>
    <t>广州天涯国际旅行社有限公司</t>
  </si>
  <si>
    <t>广东尊享国际旅行社有限公司</t>
  </si>
  <si>
    <t>广州市途喜国际旅行社有限公司</t>
  </si>
  <si>
    <t>全新假期（广州）国际旅行社有限公司</t>
  </si>
  <si>
    <t>广东双辉国际旅行社有限公司</t>
  </si>
  <si>
    <t>广东鸿飞国际旅游有限公司</t>
  </si>
  <si>
    <t>广州东方国际旅行社有限公司</t>
  </si>
  <si>
    <t>广州市启特国际旅行社有限公司</t>
  </si>
  <si>
    <t>广东高铁之家国际旅行社有限公司</t>
  </si>
  <si>
    <t>广东星悦国际旅游有限公司</t>
  </si>
  <si>
    <t>广东光大国际旅行社有限公司</t>
  </si>
  <si>
    <t>广州市粤知行国际旅行社有限公司</t>
  </si>
  <si>
    <t>广州悦途国际旅行社有限公司</t>
  </si>
  <si>
    <t>深圳市暖心国际旅行社有限公司广州分公司</t>
  </si>
  <si>
    <t>广州快达国际文化旅游有限公司</t>
  </si>
  <si>
    <t>广州罗盘国际旅行社有限公司</t>
  </si>
  <si>
    <t>广州游潜国际旅行社有限公司</t>
  </si>
  <si>
    <t>中国国旅（广东）国际旅行社股份有限公司</t>
  </si>
  <si>
    <t>广东粤海国际旅行社有限公司</t>
  </si>
  <si>
    <t>广州佰维国际旅行社有限公司</t>
  </si>
  <si>
    <t>深圳市世纪假日旅游集团有限公司广州分公司</t>
  </si>
  <si>
    <t>广州东象国际旅行社有限公司</t>
  </si>
  <si>
    <t>合计</t>
  </si>
  <si>
    <t>附表二</t>
  </si>
  <si>
    <t>2023年度广州市各旅行社组织接待游客来穗旅游人数情况审核汇总表</t>
  </si>
  <si>
    <t>填报期间：2022年10月1日-2023年9月30日</t>
  </si>
  <si>
    <t>序号</t>
  </si>
  <si>
    <t>合计（金额）</t>
  </si>
  <si>
    <t>组织接待外国游客来穗（过夜）旅游</t>
  </si>
  <si>
    <t>组织接待国内游客在穗（过夜）旅游</t>
  </si>
  <si>
    <t>组织接待游客开展“广州一日游”旅游</t>
  </si>
  <si>
    <t>组织（人数）</t>
  </si>
  <si>
    <t>接待（人数）</t>
  </si>
  <si>
    <t>合计（人数）</t>
  </si>
  <si>
    <t>1晚</t>
  </si>
  <si>
    <t>2晚</t>
  </si>
  <si>
    <t>3晚</t>
  </si>
  <si>
    <t>广州市任我行国际旅行社有限公司</t>
  </si>
  <si>
    <t xml:space="preserve">深圳市暖心国际旅行社有限公司广州分公司 </t>
  </si>
  <si>
    <t>广东省中国旅行社股份有限公司</t>
  </si>
  <si>
    <t xml:space="preserve">广州市东照国际旅行社有限公司 </t>
  </si>
  <si>
    <t>广州海星国际旅游有限公司</t>
  </si>
  <si>
    <t>广州长颈鹿旅行社有限责任公司</t>
  </si>
  <si>
    <t>广东观光国旅国际旅行社有限公司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</si>
</sst>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 "/>
    <numFmt numFmtId="177" formatCode="#,##0.00_ "/>
  </numFmts>
  <fonts count="28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华文楷体"/>
      <charset val="134"/>
    </font>
    <font>
      <sz val="12"/>
      <color theme="1"/>
      <name val="华文楷体"/>
      <charset val="134"/>
    </font>
    <font>
      <b/>
      <sz val="14"/>
      <color theme="1"/>
      <name val="华文楷体"/>
      <charset val="134"/>
    </font>
    <font>
      <sz val="11"/>
      <color theme="1"/>
      <name val="华文楷体"/>
      <charset val="134"/>
    </font>
    <font>
      <sz val="14"/>
      <color theme="1"/>
      <name val="华文楷体"/>
      <charset val="134"/>
    </font>
    <font>
      <b/>
      <sz val="18"/>
      <color theme="1"/>
      <name val="华文楷体"/>
      <charset val="134"/>
    </font>
    <font>
      <sz val="14"/>
      <color rgb="FF000000"/>
      <name val="华文楷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/>
  </cellStyleXfs>
  <cellXfs count="43">
    <xf numFmtId="0" fontId="0" fillId="0" borderId="0" xfId="0"/>
    <xf numFmtId="176" fontId="1" fillId="0" borderId="0" xfId="0" applyNumberFormat="1" applyFont="1" applyFill="1"/>
    <xf numFmtId="176" fontId="2" fillId="0" borderId="0" xfId="0" applyNumberFormat="1" applyFont="1" applyFill="1" applyAlignment="1">
      <alignment vertical="center"/>
    </xf>
    <xf numFmtId="176" fontId="3" fillId="0" borderId="0" xfId="0" applyNumberFormat="1" applyFont="1" applyFill="1" applyAlignment="1">
      <alignment vertical="center"/>
    </xf>
    <xf numFmtId="0" fontId="0" fillId="0" borderId="0" xfId="0" applyFill="1"/>
    <xf numFmtId="0" fontId="0" fillId="0" borderId="0" xfId="0" applyFill="1" applyAlignment="1">
      <alignment horizontal="center" wrapText="1"/>
    </xf>
    <xf numFmtId="176" fontId="0" fillId="0" borderId="0" xfId="0" applyNumberFormat="1" applyFill="1"/>
    <xf numFmtId="176" fontId="3" fillId="0" borderId="1" xfId="0" applyNumberFormat="1" applyFont="1" applyFill="1" applyBorder="1" applyAlignment="1">
      <alignment horizontal="left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left" vertical="center"/>
    </xf>
    <xf numFmtId="176" fontId="4" fillId="0" borderId="1" xfId="0" applyNumberFormat="1" applyFont="1" applyFill="1" applyBorder="1" applyAlignment="1">
      <alignment horizontal="center"/>
    </xf>
    <xf numFmtId="176" fontId="4" fillId="0" borderId="1" xfId="0" applyNumberFormat="1" applyFont="1" applyFill="1" applyBorder="1" applyAlignment="1">
      <alignment horizontal="center" wrapText="1"/>
    </xf>
    <xf numFmtId="177" fontId="4" fillId="0" borderId="1" xfId="0" applyNumberFormat="1" applyFont="1" applyFill="1" applyBorder="1" applyAlignment="1">
      <alignment horizontal="center"/>
    </xf>
    <xf numFmtId="176" fontId="3" fillId="0" borderId="1" xfId="0" applyNumberFormat="1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 wrapText="1"/>
    </xf>
    <xf numFmtId="177" fontId="3" fillId="0" borderId="2" xfId="0" applyNumberFormat="1" applyFont="1" applyFill="1" applyBorder="1" applyAlignment="1">
      <alignment horizontal="center" vertical="center" wrapText="1"/>
    </xf>
    <xf numFmtId="176" fontId="3" fillId="0" borderId="3" xfId="0" applyNumberFormat="1" applyFont="1" applyFill="1" applyBorder="1" applyAlignment="1">
      <alignment horizontal="center" vertical="center" wrapText="1"/>
    </xf>
    <xf numFmtId="177" fontId="3" fillId="0" borderId="3" xfId="0" applyNumberFormat="1" applyFont="1" applyFill="1" applyBorder="1" applyAlignment="1">
      <alignment horizontal="center" vertical="center" wrapText="1"/>
    </xf>
    <xf numFmtId="177" fontId="3" fillId="0" borderId="1" xfId="1" applyNumberFormat="1" applyFont="1" applyFill="1" applyBorder="1" applyAlignment="1">
      <alignment vertical="center"/>
    </xf>
    <xf numFmtId="176" fontId="3" fillId="0" borderId="1" xfId="1" applyNumberFormat="1" applyFont="1" applyFill="1" applyBorder="1" applyAlignment="1">
      <alignment vertical="center"/>
    </xf>
    <xf numFmtId="176" fontId="2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177" fontId="2" fillId="0" borderId="1" xfId="1" applyNumberFormat="1" applyFont="1" applyFill="1" applyBorder="1" applyAlignment="1">
      <alignment vertical="center"/>
    </xf>
    <xf numFmtId="176" fontId="2" fillId="0" borderId="1" xfId="1" applyNumberFormat="1" applyFont="1" applyFill="1" applyBorder="1" applyAlignment="1">
      <alignment vertical="center"/>
    </xf>
    <xf numFmtId="177" fontId="3" fillId="0" borderId="1" xfId="0" applyNumberFormat="1" applyFont="1" applyFill="1" applyBorder="1" applyAlignment="1">
      <alignment horizontal="center" vertical="center" wrapText="1"/>
    </xf>
    <xf numFmtId="176" fontId="3" fillId="0" borderId="1" xfId="1" applyNumberFormat="1" applyFont="1" applyFill="1" applyBorder="1" applyAlignment="1">
      <alignment horizontal="center" vertical="center"/>
    </xf>
    <xf numFmtId="176" fontId="3" fillId="0" borderId="0" xfId="0" applyNumberFormat="1" applyFont="1" applyFill="1" applyAlignment="1">
      <alignment wrapText="1"/>
    </xf>
    <xf numFmtId="0" fontId="5" fillId="0" borderId="0" xfId="0" applyFont="1" applyFill="1"/>
    <xf numFmtId="0" fontId="6" fillId="0" borderId="0" xfId="0" applyFont="1" applyFill="1"/>
    <xf numFmtId="177" fontId="4" fillId="0" borderId="0" xfId="0" applyNumberFormat="1" applyFont="1" applyFill="1"/>
    <xf numFmtId="177" fontId="5" fillId="0" borderId="0" xfId="0" applyNumberFormat="1" applyFont="1" applyFill="1"/>
    <xf numFmtId="0" fontId="7" fillId="0" borderId="0" xfId="0" applyFont="1" applyFill="1" applyAlignment="1">
      <alignment horizontal="left" vertical="center"/>
    </xf>
    <xf numFmtId="177" fontId="7" fillId="0" borderId="0" xfId="0" applyNumberFormat="1" applyFont="1" applyFill="1" applyAlignment="1">
      <alignment horizontal="left" vertical="center"/>
    </xf>
    <xf numFmtId="0" fontId="7" fillId="0" borderId="0" xfId="0" applyFont="1" applyFill="1" applyAlignment="1">
      <alignment horizontal="center" vertical="center"/>
    </xf>
    <xf numFmtId="177" fontId="7" fillId="0" borderId="0" xfId="0" applyNumberFormat="1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Medium9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7"/>
  <sheetViews>
    <sheetView tabSelected="1" view="pageBreakPreview" zoomScale="70" zoomScaleNormal="100" workbookViewId="0">
      <pane xSplit="2" ySplit="3" topLeftCell="C4" activePane="bottomRight" state="frozen"/>
      <selection/>
      <selection pane="topRight"/>
      <selection pane="bottomLeft"/>
      <selection pane="bottomRight" activeCell="A1" sqref="A1:C37"/>
    </sheetView>
  </sheetViews>
  <sheetFormatPr defaultColWidth="8.73333333333333" defaultRowHeight="13.5" outlineLevelCol="3"/>
  <cols>
    <col min="1" max="1" width="4.71666666666667" style="28" customWidth="1"/>
    <col min="2" max="2" width="59.1" style="28" customWidth="1"/>
    <col min="3" max="3" width="55" style="31" customWidth="1"/>
    <col min="4" max="4" width="10.225" style="28"/>
    <col min="5" max="16384" width="8.73333333333333" style="28"/>
  </cols>
  <sheetData>
    <row r="1" s="28" customFormat="1" ht="26" customHeight="1" spans="1:3">
      <c r="A1" s="32" t="s">
        <v>0</v>
      </c>
      <c r="B1" s="32"/>
      <c r="C1" s="33"/>
    </row>
    <row r="2" s="28" customFormat="1" ht="30" customHeight="1" spans="1:3">
      <c r="A2" s="34" t="s">
        <v>1</v>
      </c>
      <c r="B2" s="34"/>
      <c r="C2" s="35"/>
    </row>
    <row r="3" s="28" customFormat="1" ht="18.75" spans="1:3">
      <c r="A3" s="36"/>
      <c r="B3" s="37" t="s">
        <v>2</v>
      </c>
      <c r="C3" s="38" t="s">
        <v>3</v>
      </c>
    </row>
    <row r="4" s="29" customFormat="1" ht="18.75" spans="1:3">
      <c r="A4" s="36">
        <v>1</v>
      </c>
      <c r="B4" s="39" t="s">
        <v>4</v>
      </c>
      <c r="C4" s="40">
        <v>1463730</v>
      </c>
    </row>
    <row r="5" s="29" customFormat="1" ht="18.75" spans="1:3">
      <c r="A5" s="36">
        <v>2</v>
      </c>
      <c r="B5" s="39" t="s">
        <v>5</v>
      </c>
      <c r="C5" s="40">
        <v>1069700</v>
      </c>
    </row>
    <row r="6" s="29" customFormat="1" ht="18.75" spans="1:3">
      <c r="A6" s="36">
        <v>3</v>
      </c>
      <c r="B6" s="39" t="s">
        <v>6</v>
      </c>
      <c r="C6" s="40">
        <v>775290</v>
      </c>
    </row>
    <row r="7" s="29" customFormat="1" ht="18.75" spans="1:3">
      <c r="A7" s="36">
        <v>4</v>
      </c>
      <c r="B7" s="39" t="s">
        <v>7</v>
      </c>
      <c r="C7" s="40">
        <v>524470</v>
      </c>
    </row>
    <row r="8" s="29" customFormat="1" ht="18.75" spans="1:3">
      <c r="A8" s="36">
        <v>5</v>
      </c>
      <c r="B8" s="39" t="s">
        <v>8</v>
      </c>
      <c r="C8" s="40">
        <v>439630</v>
      </c>
    </row>
    <row r="9" s="29" customFormat="1" ht="18.75" spans="1:3">
      <c r="A9" s="36">
        <v>6</v>
      </c>
      <c r="B9" s="39" t="s">
        <v>9</v>
      </c>
      <c r="C9" s="40">
        <v>374040</v>
      </c>
    </row>
    <row r="10" s="29" customFormat="1" ht="18.75" spans="1:3">
      <c r="A10" s="36">
        <v>7</v>
      </c>
      <c r="B10" s="39" t="s">
        <v>10</v>
      </c>
      <c r="C10" s="40">
        <v>373900</v>
      </c>
    </row>
    <row r="11" s="29" customFormat="1" ht="18.75" spans="1:3">
      <c r="A11" s="36">
        <v>8</v>
      </c>
      <c r="B11" s="39" t="s">
        <v>11</v>
      </c>
      <c r="C11" s="40">
        <v>360610</v>
      </c>
    </row>
    <row r="12" s="29" customFormat="1" ht="18.75" spans="1:3">
      <c r="A12" s="36">
        <v>9</v>
      </c>
      <c r="B12" s="39" t="s">
        <v>12</v>
      </c>
      <c r="C12" s="40">
        <v>265860</v>
      </c>
    </row>
    <row r="13" s="29" customFormat="1" ht="18.75" spans="1:3">
      <c r="A13" s="36">
        <v>10</v>
      </c>
      <c r="B13" s="39" t="s">
        <v>13</v>
      </c>
      <c r="C13" s="40">
        <v>236630</v>
      </c>
    </row>
    <row r="14" s="29" customFormat="1" ht="18.75" spans="1:3">
      <c r="A14" s="36">
        <v>11</v>
      </c>
      <c r="B14" s="39" t="s">
        <v>14</v>
      </c>
      <c r="C14" s="40">
        <v>224290</v>
      </c>
    </row>
    <row r="15" s="29" customFormat="1" ht="18.75" spans="1:3">
      <c r="A15" s="36">
        <v>12</v>
      </c>
      <c r="B15" s="39" t="s">
        <v>15</v>
      </c>
      <c r="C15" s="40">
        <v>193395</v>
      </c>
    </row>
    <row r="16" s="29" customFormat="1" ht="18.75" spans="1:3">
      <c r="A16" s="36">
        <v>13</v>
      </c>
      <c r="B16" s="39" t="s">
        <v>16</v>
      </c>
      <c r="C16" s="40">
        <v>175580</v>
      </c>
    </row>
    <row r="17" s="29" customFormat="1" ht="18.75" spans="1:3">
      <c r="A17" s="36">
        <v>14</v>
      </c>
      <c r="B17" s="39" t="s">
        <v>17</v>
      </c>
      <c r="C17" s="40">
        <v>151165</v>
      </c>
    </row>
    <row r="18" s="29" customFormat="1" ht="18.75" spans="1:3">
      <c r="A18" s="36">
        <v>15</v>
      </c>
      <c r="B18" s="39" t="s">
        <v>18</v>
      </c>
      <c r="C18" s="40">
        <v>130965</v>
      </c>
    </row>
    <row r="19" s="29" customFormat="1" ht="18.75" spans="1:3">
      <c r="A19" s="36">
        <v>16</v>
      </c>
      <c r="B19" s="39" t="s">
        <v>19</v>
      </c>
      <c r="C19" s="40">
        <v>116440</v>
      </c>
    </row>
    <row r="20" s="29" customFormat="1" ht="18.75" spans="1:3">
      <c r="A20" s="36">
        <v>17</v>
      </c>
      <c r="B20" s="39" t="s">
        <v>20</v>
      </c>
      <c r="C20" s="40">
        <v>88860</v>
      </c>
    </row>
    <row r="21" s="29" customFormat="1" ht="18.75" spans="1:3">
      <c r="A21" s="36">
        <v>18</v>
      </c>
      <c r="B21" s="39" t="s">
        <v>21</v>
      </c>
      <c r="C21" s="40">
        <v>87980</v>
      </c>
    </row>
    <row r="22" s="29" customFormat="1" ht="18.75" spans="1:3">
      <c r="A22" s="36">
        <v>19</v>
      </c>
      <c r="B22" s="39" t="s">
        <v>22</v>
      </c>
      <c r="C22" s="40">
        <v>79050</v>
      </c>
    </row>
    <row r="23" s="29" customFormat="1" ht="18.75" spans="1:3">
      <c r="A23" s="36">
        <v>20</v>
      </c>
      <c r="B23" s="39" t="s">
        <v>23</v>
      </c>
      <c r="C23" s="40">
        <v>73110</v>
      </c>
    </row>
    <row r="24" s="29" customFormat="1" ht="18.75" spans="1:3">
      <c r="A24" s="36">
        <v>21</v>
      </c>
      <c r="B24" s="39" t="s">
        <v>24</v>
      </c>
      <c r="C24" s="40">
        <v>69075</v>
      </c>
    </row>
    <row r="25" s="29" customFormat="1" ht="18.75" spans="1:3">
      <c r="A25" s="36">
        <v>22</v>
      </c>
      <c r="B25" s="39" t="s">
        <v>25</v>
      </c>
      <c r="C25" s="40">
        <v>69015</v>
      </c>
    </row>
    <row r="26" s="29" customFormat="1" ht="18.75" spans="1:3">
      <c r="A26" s="36">
        <v>23</v>
      </c>
      <c r="B26" s="39" t="s">
        <v>26</v>
      </c>
      <c r="C26" s="40">
        <v>56190</v>
      </c>
    </row>
    <row r="27" s="29" customFormat="1" ht="18.75" spans="1:3">
      <c r="A27" s="36">
        <v>24</v>
      </c>
      <c r="B27" s="39" t="s">
        <v>27</v>
      </c>
      <c r="C27" s="40">
        <v>54735</v>
      </c>
    </row>
    <row r="28" s="29" customFormat="1" ht="18.75" spans="1:3">
      <c r="A28" s="36">
        <v>25</v>
      </c>
      <c r="B28" s="39" t="s">
        <v>28</v>
      </c>
      <c r="C28" s="40">
        <v>52000</v>
      </c>
    </row>
    <row r="29" s="29" customFormat="1" ht="18.75" spans="1:3">
      <c r="A29" s="36">
        <v>26</v>
      </c>
      <c r="B29" s="39" t="s">
        <v>29</v>
      </c>
      <c r="C29" s="40">
        <v>48630</v>
      </c>
    </row>
    <row r="30" s="29" customFormat="1" ht="18.75" spans="1:3">
      <c r="A30" s="36">
        <v>27</v>
      </c>
      <c r="B30" s="39" t="s">
        <v>30</v>
      </c>
      <c r="C30" s="40">
        <v>44280</v>
      </c>
    </row>
    <row r="31" s="29" customFormat="1" ht="18.75" spans="1:3">
      <c r="A31" s="36">
        <v>28</v>
      </c>
      <c r="B31" s="39" t="s">
        <v>31</v>
      </c>
      <c r="C31" s="40">
        <v>33040</v>
      </c>
    </row>
    <row r="32" s="29" customFormat="1" ht="18.75" spans="1:3">
      <c r="A32" s="36">
        <v>29</v>
      </c>
      <c r="B32" s="39" t="s">
        <v>32</v>
      </c>
      <c r="C32" s="40">
        <v>28720</v>
      </c>
    </row>
    <row r="33" s="29" customFormat="1" ht="18.75" spans="1:3">
      <c r="A33" s="36">
        <v>30</v>
      </c>
      <c r="B33" s="39" t="s">
        <v>33</v>
      </c>
      <c r="C33" s="40">
        <v>22930</v>
      </c>
    </row>
    <row r="34" s="29" customFormat="1" ht="18.75" spans="1:3">
      <c r="A34" s="36">
        <v>31</v>
      </c>
      <c r="B34" s="39" t="s">
        <v>34</v>
      </c>
      <c r="C34" s="40">
        <v>16560</v>
      </c>
    </row>
    <row r="35" s="29" customFormat="1" ht="18.75" spans="1:3">
      <c r="A35" s="36">
        <v>32</v>
      </c>
      <c r="B35" s="39" t="s">
        <v>35</v>
      </c>
      <c r="C35" s="40">
        <v>6760</v>
      </c>
    </row>
    <row r="36" s="29" customFormat="1" ht="18.75" spans="1:3">
      <c r="A36" s="36">
        <v>33</v>
      </c>
      <c r="B36" s="39" t="s">
        <v>36</v>
      </c>
      <c r="C36" s="40">
        <v>5120</v>
      </c>
    </row>
    <row r="37" s="30" customFormat="1" ht="48" customHeight="1" spans="1:4">
      <c r="A37" s="41"/>
      <c r="B37" s="42" t="s">
        <v>37</v>
      </c>
      <c r="C37" s="42">
        <f>SUM(C4:C36)</f>
        <v>7711750</v>
      </c>
      <c r="D37" s="29"/>
    </row>
  </sheetData>
  <sortState ref="A4:O44">
    <sortCondition ref="C6:C36" descending="1"/>
  </sortState>
  <mergeCells count="2">
    <mergeCell ref="A1:C1"/>
    <mergeCell ref="A2:C2"/>
  </mergeCells>
  <pageMargins left="0.708333333333333" right="0.708333333333333" top="0.747916666666667" bottom="0.747916666666667" header="0.314583333333333" footer="0.314583333333333"/>
  <pageSetup paperSize="9" scale="74" fitToHeight="0" orientation="portrait" horizontalDpi="600"/>
  <headerFooter>
    <oddFooter>&amp;C第 &amp;P 页，共 &amp;N 页</oddFooter>
  </headerFooter>
  <rowBreaks count="1" manualBreakCount="1">
    <brk id="23" max="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5"/>
  <sheetViews>
    <sheetView view="pageBreakPreview" zoomScale="80" zoomScaleNormal="100" workbookViewId="0">
      <pane xSplit="3" ySplit="6" topLeftCell="D34" activePane="bottomRight" state="frozen"/>
      <selection/>
      <selection pane="topRight"/>
      <selection pane="bottomLeft"/>
      <selection pane="bottomRight" activeCell="A7" sqref="A7:A44"/>
    </sheetView>
  </sheetViews>
  <sheetFormatPr defaultColWidth="32.6416666666667" defaultRowHeight="13.5"/>
  <cols>
    <col min="1" max="1" width="6.90833333333333" style="4" customWidth="1"/>
    <col min="2" max="2" width="21.8083333333333" style="5" customWidth="1"/>
    <col min="3" max="3" width="14.55" style="4" customWidth="1"/>
    <col min="4" max="4" width="9" style="4" customWidth="1"/>
    <col min="5" max="5" width="10.075" style="4" customWidth="1"/>
    <col min="6" max="6" width="10.5583333333333" style="4" customWidth="1"/>
    <col min="7" max="7" width="14.6416666666667" style="4" customWidth="1"/>
    <col min="8" max="8" width="8.90833333333333" style="4" customWidth="1"/>
    <col min="9" max="9" width="10.7333333333333" style="4" customWidth="1"/>
    <col min="10" max="10" width="10.0916666666667" style="4" customWidth="1"/>
    <col min="11" max="11" width="13.6416666666667" style="4" customWidth="1"/>
    <col min="12" max="12" width="10" style="4" customWidth="1"/>
    <col min="13" max="13" width="9.64166666666667" style="4" customWidth="1"/>
    <col min="14" max="14" width="9.35833333333333" style="4" customWidth="1"/>
    <col min="15" max="15" width="13.45" style="4" customWidth="1"/>
    <col min="16" max="16" width="9.45" style="4" customWidth="1"/>
    <col min="17" max="17" width="10.3083333333333" style="4" customWidth="1"/>
    <col min="18" max="18" width="10.5666666666667" style="4" customWidth="1"/>
    <col min="19" max="19" width="15.3583333333333" style="4" customWidth="1"/>
    <col min="20" max="20" width="10.2666666666667" style="4" customWidth="1"/>
    <col min="21" max="21" width="10.9083333333333" style="4" customWidth="1"/>
    <col min="22" max="22" width="10.45" style="4" customWidth="1"/>
    <col min="23" max="23" width="16.3583333333333" style="4" customWidth="1"/>
    <col min="24" max="24" width="10.6833333333333" style="4" customWidth="1"/>
    <col min="25" max="25" width="9.35833333333333" style="4" customWidth="1"/>
    <col min="26" max="26" width="10.45" style="4" customWidth="1"/>
    <col min="27" max="27" width="13.45" style="4" customWidth="1"/>
    <col min="28" max="28" width="9.45" style="4" customWidth="1"/>
    <col min="29" max="29" width="10" style="4" customWidth="1"/>
    <col min="30" max="30" width="9.90833333333333" style="4" customWidth="1"/>
    <col min="31" max="31" width="12.6416666666667" style="4" customWidth="1"/>
    <col min="32" max="32" width="9.90833333333333" style="4" customWidth="1"/>
    <col min="33" max="33" width="9.45" style="4" customWidth="1"/>
    <col min="34" max="34" width="9.64166666666667" style="4" customWidth="1"/>
    <col min="35" max="35" width="15.9083333333333" style="4" customWidth="1"/>
    <col min="36" max="36" width="14.3583333333333" style="4" customWidth="1"/>
    <col min="37" max="37" width="14.3666666666667" style="4" customWidth="1"/>
    <col min="38" max="38" width="14" style="6" customWidth="1"/>
    <col min="39" max="39" width="15.7333333333333" style="4" customWidth="1"/>
    <col min="40" max="40" width="32.6416666666667" style="4" customWidth="1"/>
    <col min="41" max="16384" width="32.6416666666667" style="4"/>
  </cols>
  <sheetData>
    <row r="1" s="1" customFormat="1" ht="14.25" spans="1:39">
      <c r="A1" s="7" t="s">
        <v>38</v>
      </c>
      <c r="B1" s="8"/>
      <c r="C1" s="9"/>
      <c r="D1" s="7"/>
      <c r="E1" s="7"/>
      <c r="F1" s="7"/>
      <c r="G1" s="9"/>
      <c r="H1" s="7"/>
      <c r="I1" s="7"/>
      <c r="J1" s="7"/>
      <c r="K1" s="9"/>
      <c r="L1" s="7"/>
      <c r="M1" s="7"/>
      <c r="N1" s="7"/>
      <c r="O1" s="9"/>
      <c r="P1" s="7"/>
      <c r="Q1" s="7"/>
      <c r="R1" s="7"/>
      <c r="S1" s="9"/>
      <c r="T1" s="7"/>
      <c r="U1" s="7"/>
      <c r="V1" s="7"/>
      <c r="W1" s="9"/>
      <c r="X1" s="7"/>
      <c r="Y1" s="7"/>
      <c r="Z1" s="7"/>
      <c r="AA1" s="9"/>
      <c r="AB1" s="7"/>
      <c r="AC1" s="7"/>
      <c r="AD1" s="7"/>
      <c r="AE1" s="9"/>
      <c r="AF1" s="7"/>
      <c r="AG1" s="7"/>
      <c r="AH1" s="7"/>
      <c r="AI1" s="9"/>
      <c r="AJ1" s="7"/>
      <c r="AK1" s="7"/>
      <c r="AL1" s="7"/>
      <c r="AM1" s="9"/>
    </row>
    <row r="2" s="1" customFormat="1" ht="18.75" spans="1:39">
      <c r="A2" s="10" t="s">
        <v>39</v>
      </c>
      <c r="B2" s="11"/>
      <c r="C2" s="12"/>
      <c r="D2" s="10"/>
      <c r="E2" s="10"/>
      <c r="F2" s="10"/>
      <c r="G2" s="12"/>
      <c r="H2" s="10"/>
      <c r="I2" s="10"/>
      <c r="J2" s="10"/>
      <c r="K2" s="12"/>
      <c r="L2" s="10"/>
      <c r="M2" s="10"/>
      <c r="N2" s="10"/>
      <c r="O2" s="12"/>
      <c r="P2" s="10"/>
      <c r="Q2" s="10"/>
      <c r="R2" s="10"/>
      <c r="S2" s="12"/>
      <c r="T2" s="10"/>
      <c r="U2" s="10"/>
      <c r="V2" s="10"/>
      <c r="W2" s="12"/>
      <c r="X2" s="10"/>
      <c r="Y2" s="10"/>
      <c r="Z2" s="10"/>
      <c r="AA2" s="12"/>
      <c r="AB2" s="10"/>
      <c r="AC2" s="10"/>
      <c r="AD2" s="10"/>
      <c r="AE2" s="12"/>
      <c r="AF2" s="10"/>
      <c r="AG2" s="10"/>
      <c r="AH2" s="10"/>
      <c r="AI2" s="12"/>
      <c r="AJ2" s="10"/>
      <c r="AK2" s="10"/>
      <c r="AL2" s="10"/>
      <c r="AM2" s="12"/>
    </row>
    <row r="3" s="1" customFormat="1" ht="18.75" spans="1:39">
      <c r="A3" s="10" t="s">
        <v>40</v>
      </c>
      <c r="B3" s="11"/>
      <c r="C3" s="12"/>
      <c r="D3" s="10"/>
      <c r="E3" s="10"/>
      <c r="F3" s="10"/>
      <c r="G3" s="12"/>
      <c r="H3" s="10"/>
      <c r="I3" s="10"/>
      <c r="J3" s="10"/>
      <c r="K3" s="12"/>
      <c r="L3" s="10"/>
      <c r="M3" s="10"/>
      <c r="N3" s="10"/>
      <c r="O3" s="12"/>
      <c r="P3" s="10"/>
      <c r="Q3" s="10"/>
      <c r="R3" s="10"/>
      <c r="S3" s="12"/>
      <c r="T3" s="10"/>
      <c r="U3" s="10"/>
      <c r="V3" s="10"/>
      <c r="W3" s="12"/>
      <c r="X3" s="10"/>
      <c r="Y3" s="10"/>
      <c r="Z3" s="10"/>
      <c r="AA3" s="12"/>
      <c r="AB3" s="10"/>
      <c r="AC3" s="10"/>
      <c r="AD3" s="10"/>
      <c r="AE3" s="12"/>
      <c r="AF3" s="10"/>
      <c r="AG3" s="10"/>
      <c r="AH3" s="10"/>
      <c r="AI3" s="12"/>
      <c r="AJ3" s="10"/>
      <c r="AK3" s="10"/>
      <c r="AL3" s="10"/>
      <c r="AM3" s="12"/>
    </row>
    <row r="4" s="1" customFormat="1" ht="35" customHeight="1" spans="1:39">
      <c r="A4" s="13" t="s">
        <v>41</v>
      </c>
      <c r="B4" s="8" t="s">
        <v>2</v>
      </c>
      <c r="C4" s="14" t="s">
        <v>42</v>
      </c>
      <c r="D4" s="13" t="s">
        <v>43</v>
      </c>
      <c r="E4" s="13"/>
      <c r="F4" s="13"/>
      <c r="G4" s="14"/>
      <c r="H4" s="13"/>
      <c r="I4" s="13"/>
      <c r="J4" s="13"/>
      <c r="K4" s="14"/>
      <c r="L4" s="13"/>
      <c r="M4" s="13"/>
      <c r="N4" s="13"/>
      <c r="O4" s="14"/>
      <c r="P4" s="13"/>
      <c r="Q4" s="13"/>
      <c r="R4" s="13"/>
      <c r="S4" s="14"/>
      <c r="T4" s="13" t="s">
        <v>44</v>
      </c>
      <c r="U4" s="13"/>
      <c r="V4" s="13"/>
      <c r="W4" s="14"/>
      <c r="X4" s="13"/>
      <c r="Y4" s="13"/>
      <c r="Z4" s="13"/>
      <c r="AA4" s="14"/>
      <c r="AB4" s="13"/>
      <c r="AC4" s="13"/>
      <c r="AD4" s="13"/>
      <c r="AE4" s="14"/>
      <c r="AF4" s="13"/>
      <c r="AG4" s="13"/>
      <c r="AH4" s="13"/>
      <c r="AI4" s="14"/>
      <c r="AJ4" s="13" t="s">
        <v>45</v>
      </c>
      <c r="AK4" s="13"/>
      <c r="AL4" s="13"/>
      <c r="AM4" s="14"/>
    </row>
    <row r="5" s="1" customFormat="1" ht="35" customHeight="1" spans="1:40">
      <c r="A5" s="13"/>
      <c r="B5" s="8"/>
      <c r="C5" s="14"/>
      <c r="D5" s="8" t="s">
        <v>46</v>
      </c>
      <c r="E5" s="8" t="s">
        <v>47</v>
      </c>
      <c r="F5" s="15" t="s">
        <v>48</v>
      </c>
      <c r="G5" s="16" t="s">
        <v>42</v>
      </c>
      <c r="H5" s="8" t="s">
        <v>49</v>
      </c>
      <c r="I5" s="8"/>
      <c r="J5" s="8"/>
      <c r="K5" s="25"/>
      <c r="L5" s="8" t="s">
        <v>50</v>
      </c>
      <c r="M5" s="8"/>
      <c r="N5" s="8"/>
      <c r="O5" s="25"/>
      <c r="P5" s="8" t="s">
        <v>51</v>
      </c>
      <c r="Q5" s="8"/>
      <c r="R5" s="8"/>
      <c r="S5" s="25"/>
      <c r="T5" s="8" t="s">
        <v>46</v>
      </c>
      <c r="U5" s="8" t="s">
        <v>47</v>
      </c>
      <c r="V5" s="8" t="s">
        <v>48</v>
      </c>
      <c r="W5" s="25" t="s">
        <v>42</v>
      </c>
      <c r="X5" s="8" t="s">
        <v>49</v>
      </c>
      <c r="Y5" s="8"/>
      <c r="Z5" s="8"/>
      <c r="AA5" s="25"/>
      <c r="AB5" s="8" t="s">
        <v>50</v>
      </c>
      <c r="AC5" s="8"/>
      <c r="AD5" s="8"/>
      <c r="AE5" s="25"/>
      <c r="AF5" s="8" t="s">
        <v>51</v>
      </c>
      <c r="AG5" s="8"/>
      <c r="AH5" s="8"/>
      <c r="AI5" s="25"/>
      <c r="AJ5" s="8" t="s">
        <v>46</v>
      </c>
      <c r="AK5" s="8" t="s">
        <v>47</v>
      </c>
      <c r="AL5" s="8" t="s">
        <v>48</v>
      </c>
      <c r="AM5" s="25" t="s">
        <v>42</v>
      </c>
      <c r="AN5" s="27"/>
    </row>
    <row r="6" s="1" customFormat="1" ht="50.4" customHeight="1" spans="1:40">
      <c r="A6" s="13"/>
      <c r="B6" s="8"/>
      <c r="C6" s="14"/>
      <c r="D6" s="8"/>
      <c r="E6" s="8"/>
      <c r="F6" s="17"/>
      <c r="G6" s="18"/>
      <c r="H6" s="8" t="s">
        <v>46</v>
      </c>
      <c r="I6" s="8" t="s">
        <v>47</v>
      </c>
      <c r="J6" s="8" t="s">
        <v>48</v>
      </c>
      <c r="K6" s="25" t="s">
        <v>42</v>
      </c>
      <c r="L6" s="8" t="s">
        <v>46</v>
      </c>
      <c r="M6" s="8" t="s">
        <v>47</v>
      </c>
      <c r="N6" s="8" t="s">
        <v>48</v>
      </c>
      <c r="O6" s="25" t="s">
        <v>42</v>
      </c>
      <c r="P6" s="8" t="s">
        <v>46</v>
      </c>
      <c r="Q6" s="8" t="s">
        <v>47</v>
      </c>
      <c r="R6" s="8" t="s">
        <v>48</v>
      </c>
      <c r="S6" s="25" t="s">
        <v>42</v>
      </c>
      <c r="T6" s="8"/>
      <c r="U6" s="8"/>
      <c r="V6" s="8"/>
      <c r="W6" s="25"/>
      <c r="X6" s="8" t="s">
        <v>46</v>
      </c>
      <c r="Y6" s="8" t="s">
        <v>47</v>
      </c>
      <c r="Z6" s="8" t="s">
        <v>48</v>
      </c>
      <c r="AA6" s="25" t="s">
        <v>42</v>
      </c>
      <c r="AB6" s="8" t="s">
        <v>46</v>
      </c>
      <c r="AC6" s="8" t="s">
        <v>47</v>
      </c>
      <c r="AD6" s="8" t="s">
        <v>48</v>
      </c>
      <c r="AE6" s="25" t="s">
        <v>42</v>
      </c>
      <c r="AF6" s="8" t="s">
        <v>46</v>
      </c>
      <c r="AG6" s="8" t="s">
        <v>47</v>
      </c>
      <c r="AH6" s="8" t="s">
        <v>48</v>
      </c>
      <c r="AI6" s="25" t="s">
        <v>42</v>
      </c>
      <c r="AJ6" s="8"/>
      <c r="AK6" s="8"/>
      <c r="AL6" s="8"/>
      <c r="AM6" s="25"/>
      <c r="AN6" s="27"/>
    </row>
    <row r="7" s="2" customFormat="1" ht="45" customHeight="1" spans="1:40">
      <c r="A7" s="13">
        <v>1</v>
      </c>
      <c r="B7" s="8" t="s">
        <v>4</v>
      </c>
      <c r="C7" s="19">
        <f t="shared" ref="C7:C45" si="0">G7+W7+AM7</f>
        <v>1463730</v>
      </c>
      <c r="D7" s="20">
        <f t="shared" ref="D7:D45" si="1">H7+L7+P7</f>
        <v>0</v>
      </c>
      <c r="E7" s="20">
        <f t="shared" ref="E7:E45" si="2">I7+M7+Q7</f>
        <v>0</v>
      </c>
      <c r="F7" s="20">
        <f t="shared" ref="F7:F44" si="3">J7+N7+R7</f>
        <v>0</v>
      </c>
      <c r="G7" s="19">
        <f t="shared" ref="G7:G44" si="4">K7+O7+S7</f>
        <v>0</v>
      </c>
      <c r="H7" s="20">
        <v>0</v>
      </c>
      <c r="I7" s="20">
        <v>0</v>
      </c>
      <c r="J7" s="20">
        <f t="shared" ref="J7:J44" si="5">H7+I7</f>
        <v>0</v>
      </c>
      <c r="K7" s="19">
        <f t="shared" ref="K7:K44" si="6">J7*40</f>
        <v>0</v>
      </c>
      <c r="L7" s="20">
        <v>0</v>
      </c>
      <c r="M7" s="20">
        <v>0</v>
      </c>
      <c r="N7" s="20">
        <f t="shared" ref="N7:N44" si="7">L7+M7</f>
        <v>0</v>
      </c>
      <c r="O7" s="19">
        <f t="shared" ref="O7:O44" si="8">N7*100</f>
        <v>0</v>
      </c>
      <c r="P7" s="20">
        <v>0</v>
      </c>
      <c r="Q7" s="20">
        <v>0</v>
      </c>
      <c r="R7" s="20">
        <f t="shared" ref="R7:R44" si="9">P7+Q7</f>
        <v>0</v>
      </c>
      <c r="S7" s="19">
        <f t="shared" ref="S7:S44" si="10">160*R7</f>
        <v>0</v>
      </c>
      <c r="T7" s="20">
        <f t="shared" ref="T7:T31" si="11">X7+AB7+AF7</f>
        <v>0</v>
      </c>
      <c r="U7" s="20">
        <f t="shared" ref="U7:U25" si="12">Y7+AC7+AG7</f>
        <v>0</v>
      </c>
      <c r="V7" s="20">
        <f t="shared" ref="V7:V26" si="13">T7+U7</f>
        <v>0</v>
      </c>
      <c r="W7" s="19">
        <f t="shared" ref="W7:W45" si="14">AA7+AE7+AI7</f>
        <v>0</v>
      </c>
      <c r="X7" s="20">
        <v>0</v>
      </c>
      <c r="Y7" s="20">
        <v>0</v>
      </c>
      <c r="Z7" s="20">
        <f t="shared" ref="Z7:Z26" si="15">X7+Y7</f>
        <v>0</v>
      </c>
      <c r="AA7" s="19">
        <f t="shared" ref="AA7:AA45" si="16">Z7*20</f>
        <v>0</v>
      </c>
      <c r="AB7" s="20">
        <v>0</v>
      </c>
      <c r="AC7" s="20">
        <v>0</v>
      </c>
      <c r="AD7" s="20">
        <f t="shared" ref="AD7:AD26" si="17">AB7+AC7</f>
        <v>0</v>
      </c>
      <c r="AE7" s="19">
        <f t="shared" ref="AE7:AE45" si="18">AD7*50</f>
        <v>0</v>
      </c>
      <c r="AF7" s="20">
        <v>0</v>
      </c>
      <c r="AG7" s="20">
        <v>0</v>
      </c>
      <c r="AH7" s="20">
        <f t="shared" ref="AH7:AH45" si="19">AF7+AG7</f>
        <v>0</v>
      </c>
      <c r="AI7" s="19">
        <f t="shared" ref="AI7:AI45" si="20">AH7*80</f>
        <v>0</v>
      </c>
      <c r="AJ7" s="20">
        <v>97582</v>
      </c>
      <c r="AK7" s="20">
        <v>0</v>
      </c>
      <c r="AL7" s="20">
        <f t="shared" ref="AL7:AL45" si="21">AJ7+AK7</f>
        <v>97582</v>
      </c>
      <c r="AM7" s="19">
        <f t="shared" ref="AM7:AM45" si="22">AL7*15</f>
        <v>1463730</v>
      </c>
      <c r="AN7" s="3"/>
    </row>
    <row r="8" s="2" customFormat="1" ht="45" customHeight="1" spans="1:40">
      <c r="A8" s="13">
        <v>2</v>
      </c>
      <c r="B8" s="8" t="s">
        <v>5</v>
      </c>
      <c r="C8" s="19">
        <f t="shared" si="0"/>
        <v>1069700</v>
      </c>
      <c r="D8" s="20">
        <f t="shared" si="1"/>
        <v>0</v>
      </c>
      <c r="E8" s="20">
        <f t="shared" si="2"/>
        <v>0</v>
      </c>
      <c r="F8" s="20">
        <f t="shared" si="3"/>
        <v>0</v>
      </c>
      <c r="G8" s="19">
        <f t="shared" si="4"/>
        <v>0</v>
      </c>
      <c r="H8" s="20">
        <v>0</v>
      </c>
      <c r="I8" s="20">
        <v>0</v>
      </c>
      <c r="J8" s="20">
        <f t="shared" si="5"/>
        <v>0</v>
      </c>
      <c r="K8" s="19">
        <f t="shared" si="6"/>
        <v>0</v>
      </c>
      <c r="L8" s="20">
        <v>0</v>
      </c>
      <c r="M8" s="20">
        <v>0</v>
      </c>
      <c r="N8" s="20">
        <f t="shared" si="7"/>
        <v>0</v>
      </c>
      <c r="O8" s="19">
        <f t="shared" si="8"/>
        <v>0</v>
      </c>
      <c r="P8" s="20">
        <v>0</v>
      </c>
      <c r="Q8" s="20">
        <v>0</v>
      </c>
      <c r="R8" s="20">
        <f t="shared" si="9"/>
        <v>0</v>
      </c>
      <c r="S8" s="19">
        <f t="shared" si="10"/>
        <v>0</v>
      </c>
      <c r="T8" s="20">
        <f t="shared" si="11"/>
        <v>0</v>
      </c>
      <c r="U8" s="20">
        <f t="shared" si="12"/>
        <v>11137</v>
      </c>
      <c r="V8" s="20">
        <f t="shared" si="13"/>
        <v>11137</v>
      </c>
      <c r="W8" s="19">
        <f t="shared" si="14"/>
        <v>855740</v>
      </c>
      <c r="X8" s="20">
        <v>0</v>
      </c>
      <c r="Y8" s="20">
        <v>282</v>
      </c>
      <c r="Z8" s="20">
        <f t="shared" si="15"/>
        <v>282</v>
      </c>
      <c r="AA8" s="19">
        <f t="shared" si="16"/>
        <v>5640</v>
      </c>
      <c r="AB8" s="20">
        <v>0</v>
      </c>
      <c r="AC8" s="20">
        <v>610</v>
      </c>
      <c r="AD8" s="20">
        <f t="shared" si="17"/>
        <v>610</v>
      </c>
      <c r="AE8" s="19">
        <f t="shared" si="18"/>
        <v>30500</v>
      </c>
      <c r="AF8" s="20">
        <v>0</v>
      </c>
      <c r="AG8" s="20">
        <v>10245</v>
      </c>
      <c r="AH8" s="20">
        <f t="shared" si="19"/>
        <v>10245</v>
      </c>
      <c r="AI8" s="19">
        <f t="shared" si="20"/>
        <v>819600</v>
      </c>
      <c r="AJ8" s="20">
        <v>0</v>
      </c>
      <c r="AK8" s="20">
        <v>14264</v>
      </c>
      <c r="AL8" s="20">
        <f t="shared" si="21"/>
        <v>14264</v>
      </c>
      <c r="AM8" s="19">
        <f t="shared" si="22"/>
        <v>213960</v>
      </c>
      <c r="AN8" s="3"/>
    </row>
    <row r="9" s="3" customFormat="1" ht="45" customHeight="1" spans="1:39">
      <c r="A9" s="13">
        <v>3</v>
      </c>
      <c r="B9" s="8" t="s">
        <v>6</v>
      </c>
      <c r="C9" s="19">
        <f t="shared" si="0"/>
        <v>775290</v>
      </c>
      <c r="D9" s="20">
        <f t="shared" si="1"/>
        <v>0</v>
      </c>
      <c r="E9" s="20">
        <f t="shared" si="2"/>
        <v>48</v>
      </c>
      <c r="F9" s="20">
        <f t="shared" si="3"/>
        <v>48</v>
      </c>
      <c r="G9" s="19">
        <f t="shared" si="4"/>
        <v>7680</v>
      </c>
      <c r="H9" s="20">
        <v>0</v>
      </c>
      <c r="I9" s="20">
        <v>0</v>
      </c>
      <c r="J9" s="20">
        <f t="shared" si="5"/>
        <v>0</v>
      </c>
      <c r="K9" s="19">
        <f t="shared" si="6"/>
        <v>0</v>
      </c>
      <c r="L9" s="20">
        <v>0</v>
      </c>
      <c r="M9" s="20">
        <v>0</v>
      </c>
      <c r="N9" s="20">
        <f t="shared" si="7"/>
        <v>0</v>
      </c>
      <c r="O9" s="19">
        <f t="shared" si="8"/>
        <v>0</v>
      </c>
      <c r="P9" s="20">
        <v>0</v>
      </c>
      <c r="Q9" s="20">
        <v>48</v>
      </c>
      <c r="R9" s="20">
        <f t="shared" si="9"/>
        <v>48</v>
      </c>
      <c r="S9" s="19">
        <f t="shared" si="10"/>
        <v>7680</v>
      </c>
      <c r="T9" s="20">
        <f t="shared" si="11"/>
        <v>16952</v>
      </c>
      <c r="U9" s="20">
        <f t="shared" si="12"/>
        <v>310</v>
      </c>
      <c r="V9" s="20">
        <f t="shared" si="13"/>
        <v>17262</v>
      </c>
      <c r="W9" s="19">
        <f t="shared" si="14"/>
        <v>505620</v>
      </c>
      <c r="X9" s="20">
        <v>12826</v>
      </c>
      <c r="Y9" s="20">
        <v>40</v>
      </c>
      <c r="Z9" s="20">
        <f t="shared" si="15"/>
        <v>12866</v>
      </c>
      <c r="AA9" s="19">
        <f t="shared" si="16"/>
        <v>257320</v>
      </c>
      <c r="AB9" s="20">
        <v>3398</v>
      </c>
      <c r="AC9" s="20">
        <v>48</v>
      </c>
      <c r="AD9" s="20">
        <f t="shared" si="17"/>
        <v>3446</v>
      </c>
      <c r="AE9" s="19">
        <f t="shared" si="18"/>
        <v>172300</v>
      </c>
      <c r="AF9" s="20">
        <v>728</v>
      </c>
      <c r="AG9" s="20">
        <v>222</v>
      </c>
      <c r="AH9" s="20">
        <f t="shared" si="19"/>
        <v>950</v>
      </c>
      <c r="AI9" s="19">
        <f t="shared" si="20"/>
        <v>76000</v>
      </c>
      <c r="AJ9" s="20">
        <v>17445</v>
      </c>
      <c r="AK9" s="20">
        <v>21</v>
      </c>
      <c r="AL9" s="20">
        <f t="shared" si="21"/>
        <v>17466</v>
      </c>
      <c r="AM9" s="19">
        <f t="shared" si="22"/>
        <v>261990</v>
      </c>
    </row>
    <row r="10" s="3" customFormat="1" ht="45" customHeight="1" spans="1:39">
      <c r="A10" s="13">
        <v>4</v>
      </c>
      <c r="B10" s="8" t="s">
        <v>7</v>
      </c>
      <c r="C10" s="19">
        <f t="shared" si="0"/>
        <v>524470</v>
      </c>
      <c r="D10" s="20">
        <f t="shared" si="1"/>
        <v>660</v>
      </c>
      <c r="E10" s="20">
        <f t="shared" si="2"/>
        <v>120</v>
      </c>
      <c r="F10" s="20">
        <f t="shared" si="3"/>
        <v>780</v>
      </c>
      <c r="G10" s="19">
        <f t="shared" si="4"/>
        <v>122460</v>
      </c>
      <c r="H10" s="20">
        <v>2</v>
      </c>
      <c r="I10" s="20">
        <v>0</v>
      </c>
      <c r="J10" s="20">
        <f t="shared" si="5"/>
        <v>2</v>
      </c>
      <c r="K10" s="19">
        <f t="shared" si="6"/>
        <v>80</v>
      </c>
      <c r="L10" s="20">
        <v>35</v>
      </c>
      <c r="M10" s="20">
        <v>0</v>
      </c>
      <c r="N10" s="20">
        <f t="shared" si="7"/>
        <v>35</v>
      </c>
      <c r="O10" s="19">
        <f t="shared" si="8"/>
        <v>3500</v>
      </c>
      <c r="P10" s="20">
        <v>623</v>
      </c>
      <c r="Q10" s="20">
        <v>120</v>
      </c>
      <c r="R10" s="20">
        <f t="shared" si="9"/>
        <v>743</v>
      </c>
      <c r="S10" s="19">
        <f t="shared" si="10"/>
        <v>118880</v>
      </c>
      <c r="T10" s="20">
        <f t="shared" si="11"/>
        <v>1545</v>
      </c>
      <c r="U10" s="20">
        <f t="shared" si="12"/>
        <v>2315</v>
      </c>
      <c r="V10" s="20">
        <f t="shared" si="13"/>
        <v>3860</v>
      </c>
      <c r="W10" s="19">
        <f t="shared" si="14"/>
        <v>201640</v>
      </c>
      <c r="X10" s="20">
        <v>510</v>
      </c>
      <c r="Y10" s="20">
        <v>40</v>
      </c>
      <c r="Z10" s="20">
        <f t="shared" si="15"/>
        <v>550</v>
      </c>
      <c r="AA10" s="19">
        <f t="shared" si="16"/>
        <v>11000</v>
      </c>
      <c r="AB10" s="20">
        <f>79+427</f>
        <v>506</v>
      </c>
      <c r="AC10" s="20">
        <f>260+1706</f>
        <v>1966</v>
      </c>
      <c r="AD10" s="20">
        <f t="shared" si="17"/>
        <v>2472</v>
      </c>
      <c r="AE10" s="19">
        <f t="shared" si="18"/>
        <v>123600</v>
      </c>
      <c r="AF10" s="20">
        <v>529</v>
      </c>
      <c r="AG10" s="20">
        <f>120+189</f>
        <v>309</v>
      </c>
      <c r="AH10" s="20">
        <f t="shared" si="19"/>
        <v>838</v>
      </c>
      <c r="AI10" s="19">
        <f t="shared" si="20"/>
        <v>67040</v>
      </c>
      <c r="AJ10" s="20">
        <v>13219</v>
      </c>
      <c r="AK10" s="20">
        <v>139</v>
      </c>
      <c r="AL10" s="20">
        <f t="shared" si="21"/>
        <v>13358</v>
      </c>
      <c r="AM10" s="19">
        <f t="shared" si="22"/>
        <v>200370</v>
      </c>
    </row>
    <row r="11" s="3" customFormat="1" ht="45" customHeight="1" spans="1:39">
      <c r="A11" s="13">
        <v>5</v>
      </c>
      <c r="B11" s="8" t="s">
        <v>8</v>
      </c>
      <c r="C11" s="19">
        <f t="shared" si="0"/>
        <v>439630</v>
      </c>
      <c r="D11" s="20">
        <f t="shared" si="1"/>
        <v>0</v>
      </c>
      <c r="E11" s="20">
        <f t="shared" si="2"/>
        <v>0</v>
      </c>
      <c r="F11" s="20">
        <f t="shared" si="3"/>
        <v>0</v>
      </c>
      <c r="G11" s="19">
        <f t="shared" si="4"/>
        <v>0</v>
      </c>
      <c r="H11" s="20">
        <v>0</v>
      </c>
      <c r="I11" s="20">
        <v>0</v>
      </c>
      <c r="J11" s="20">
        <f t="shared" si="5"/>
        <v>0</v>
      </c>
      <c r="K11" s="19">
        <f t="shared" si="6"/>
        <v>0</v>
      </c>
      <c r="L11" s="20">
        <v>0</v>
      </c>
      <c r="M11" s="20">
        <v>0</v>
      </c>
      <c r="N11" s="20">
        <f t="shared" si="7"/>
        <v>0</v>
      </c>
      <c r="O11" s="19">
        <f t="shared" si="8"/>
        <v>0</v>
      </c>
      <c r="P11" s="20">
        <v>0</v>
      </c>
      <c r="Q11" s="20">
        <v>0</v>
      </c>
      <c r="R11" s="20">
        <f t="shared" si="9"/>
        <v>0</v>
      </c>
      <c r="S11" s="19">
        <f t="shared" si="10"/>
        <v>0</v>
      </c>
      <c r="T11" s="20">
        <f t="shared" si="11"/>
        <v>0</v>
      </c>
      <c r="U11" s="20">
        <f t="shared" si="12"/>
        <v>4703</v>
      </c>
      <c r="V11" s="20">
        <f t="shared" si="13"/>
        <v>4703</v>
      </c>
      <c r="W11" s="19">
        <f t="shared" si="14"/>
        <v>219550</v>
      </c>
      <c r="X11" s="20">
        <v>0</v>
      </c>
      <c r="Y11" s="20">
        <v>520</v>
      </c>
      <c r="Z11" s="20">
        <f t="shared" si="15"/>
        <v>520</v>
      </c>
      <c r="AA11" s="19">
        <f t="shared" si="16"/>
        <v>10400</v>
      </c>
      <c r="AB11" s="20">
        <v>0</v>
      </c>
      <c r="AC11" s="20">
        <v>4183</v>
      </c>
      <c r="AD11" s="20">
        <f t="shared" si="17"/>
        <v>4183</v>
      </c>
      <c r="AE11" s="19">
        <f t="shared" si="18"/>
        <v>209150</v>
      </c>
      <c r="AF11" s="20">
        <v>0</v>
      </c>
      <c r="AG11" s="20">
        <v>0</v>
      </c>
      <c r="AH11" s="20">
        <f t="shared" si="19"/>
        <v>0</v>
      </c>
      <c r="AI11" s="19">
        <f t="shared" si="20"/>
        <v>0</v>
      </c>
      <c r="AJ11" s="20">
        <v>14672</v>
      </c>
      <c r="AK11" s="20">
        <v>0</v>
      </c>
      <c r="AL11" s="20">
        <f t="shared" si="21"/>
        <v>14672</v>
      </c>
      <c r="AM11" s="19">
        <f t="shared" si="22"/>
        <v>220080</v>
      </c>
    </row>
    <row r="12" s="2" customFormat="1" ht="45" customHeight="1" spans="1:40">
      <c r="A12" s="13">
        <v>6</v>
      </c>
      <c r="B12" s="8" t="s">
        <v>9</v>
      </c>
      <c r="C12" s="19">
        <f t="shared" si="0"/>
        <v>374040</v>
      </c>
      <c r="D12" s="20">
        <f t="shared" si="1"/>
        <v>0</v>
      </c>
      <c r="E12" s="20">
        <f t="shared" si="2"/>
        <v>912</v>
      </c>
      <c r="F12" s="20">
        <f t="shared" si="3"/>
        <v>912</v>
      </c>
      <c r="G12" s="19">
        <f t="shared" si="4"/>
        <v>144000</v>
      </c>
      <c r="H12" s="20">
        <v>0</v>
      </c>
      <c r="I12" s="20">
        <v>0</v>
      </c>
      <c r="J12" s="20">
        <f t="shared" si="5"/>
        <v>0</v>
      </c>
      <c r="K12" s="19">
        <f t="shared" si="6"/>
        <v>0</v>
      </c>
      <c r="L12" s="20">
        <v>0</v>
      </c>
      <c r="M12" s="20">
        <v>32</v>
      </c>
      <c r="N12" s="20">
        <f t="shared" si="7"/>
        <v>32</v>
      </c>
      <c r="O12" s="19">
        <f t="shared" si="8"/>
        <v>3200</v>
      </c>
      <c r="P12" s="20">
        <v>0</v>
      </c>
      <c r="Q12" s="20">
        <v>880</v>
      </c>
      <c r="R12" s="20">
        <f t="shared" si="9"/>
        <v>880</v>
      </c>
      <c r="S12" s="19">
        <f t="shared" si="10"/>
        <v>140800</v>
      </c>
      <c r="T12" s="20">
        <f t="shared" si="11"/>
        <v>0</v>
      </c>
      <c r="U12" s="20">
        <f t="shared" si="12"/>
        <v>2955</v>
      </c>
      <c r="V12" s="20">
        <f t="shared" si="13"/>
        <v>2955</v>
      </c>
      <c r="W12" s="19">
        <f t="shared" si="14"/>
        <v>230040</v>
      </c>
      <c r="X12" s="20">
        <v>0</v>
      </c>
      <c r="Y12" s="20">
        <v>45</v>
      </c>
      <c r="Z12" s="20">
        <f t="shared" si="15"/>
        <v>45</v>
      </c>
      <c r="AA12" s="19">
        <f t="shared" si="16"/>
        <v>900</v>
      </c>
      <c r="AB12" s="20">
        <v>0</v>
      </c>
      <c r="AC12" s="20">
        <v>122</v>
      </c>
      <c r="AD12" s="20">
        <f t="shared" si="17"/>
        <v>122</v>
      </c>
      <c r="AE12" s="19">
        <f t="shared" si="18"/>
        <v>6100</v>
      </c>
      <c r="AF12" s="20">
        <v>0</v>
      </c>
      <c r="AG12" s="20">
        <v>2788</v>
      </c>
      <c r="AH12" s="20">
        <f t="shared" si="19"/>
        <v>2788</v>
      </c>
      <c r="AI12" s="19">
        <f t="shared" si="20"/>
        <v>223040</v>
      </c>
      <c r="AJ12" s="20">
        <v>0</v>
      </c>
      <c r="AK12" s="20">
        <v>0</v>
      </c>
      <c r="AL12" s="20">
        <f t="shared" si="21"/>
        <v>0</v>
      </c>
      <c r="AM12" s="19">
        <f t="shared" si="22"/>
        <v>0</v>
      </c>
      <c r="AN12" s="3"/>
    </row>
    <row r="13" s="2" customFormat="1" ht="45" customHeight="1" spans="1:40">
      <c r="A13" s="13">
        <v>7</v>
      </c>
      <c r="B13" s="8" t="s">
        <v>10</v>
      </c>
      <c r="C13" s="19">
        <f t="shared" si="0"/>
        <v>373900</v>
      </c>
      <c r="D13" s="20">
        <f t="shared" si="1"/>
        <v>0</v>
      </c>
      <c r="E13" s="20">
        <f t="shared" si="2"/>
        <v>0</v>
      </c>
      <c r="F13" s="20">
        <f t="shared" si="3"/>
        <v>0</v>
      </c>
      <c r="G13" s="19">
        <f t="shared" si="4"/>
        <v>0</v>
      </c>
      <c r="H13" s="20">
        <v>0</v>
      </c>
      <c r="I13" s="20">
        <v>0</v>
      </c>
      <c r="J13" s="20">
        <f t="shared" si="5"/>
        <v>0</v>
      </c>
      <c r="K13" s="19">
        <f t="shared" si="6"/>
        <v>0</v>
      </c>
      <c r="L13" s="20">
        <v>0</v>
      </c>
      <c r="M13" s="20">
        <v>0</v>
      </c>
      <c r="N13" s="20">
        <f t="shared" si="7"/>
        <v>0</v>
      </c>
      <c r="O13" s="19">
        <f t="shared" si="8"/>
        <v>0</v>
      </c>
      <c r="P13" s="20">
        <v>0</v>
      </c>
      <c r="Q13" s="20">
        <v>0</v>
      </c>
      <c r="R13" s="20">
        <f t="shared" si="9"/>
        <v>0</v>
      </c>
      <c r="S13" s="19">
        <f t="shared" si="10"/>
        <v>0</v>
      </c>
      <c r="T13" s="20">
        <f t="shared" si="11"/>
        <v>0</v>
      </c>
      <c r="U13" s="20">
        <f t="shared" si="12"/>
        <v>5225</v>
      </c>
      <c r="V13" s="20">
        <f t="shared" si="13"/>
        <v>5225</v>
      </c>
      <c r="W13" s="19">
        <f t="shared" si="14"/>
        <v>373900</v>
      </c>
      <c r="X13" s="20">
        <v>0</v>
      </c>
      <c r="Y13" s="20">
        <v>385</v>
      </c>
      <c r="Z13" s="20">
        <f t="shared" si="15"/>
        <v>385</v>
      </c>
      <c r="AA13" s="19">
        <f t="shared" si="16"/>
        <v>7700</v>
      </c>
      <c r="AB13" s="20">
        <v>0</v>
      </c>
      <c r="AC13" s="20">
        <v>700</v>
      </c>
      <c r="AD13" s="20">
        <f t="shared" si="17"/>
        <v>700</v>
      </c>
      <c r="AE13" s="19">
        <f t="shared" si="18"/>
        <v>35000</v>
      </c>
      <c r="AF13" s="20">
        <v>0</v>
      </c>
      <c r="AG13" s="20">
        <v>4140</v>
      </c>
      <c r="AH13" s="20">
        <f t="shared" si="19"/>
        <v>4140</v>
      </c>
      <c r="AI13" s="19">
        <f t="shared" si="20"/>
        <v>331200</v>
      </c>
      <c r="AJ13" s="20">
        <v>0</v>
      </c>
      <c r="AK13" s="20">
        <v>0</v>
      </c>
      <c r="AL13" s="20">
        <f t="shared" si="21"/>
        <v>0</v>
      </c>
      <c r="AM13" s="19">
        <f t="shared" si="22"/>
        <v>0</v>
      </c>
      <c r="AN13" s="3"/>
    </row>
    <row r="14" s="3" customFormat="1" ht="45" customHeight="1" spans="1:39">
      <c r="A14" s="13">
        <v>8</v>
      </c>
      <c r="B14" s="8" t="s">
        <v>11</v>
      </c>
      <c r="C14" s="19">
        <f t="shared" si="0"/>
        <v>360610</v>
      </c>
      <c r="D14" s="20">
        <f t="shared" si="1"/>
        <v>0</v>
      </c>
      <c r="E14" s="20">
        <f t="shared" si="2"/>
        <v>0</v>
      </c>
      <c r="F14" s="20">
        <f t="shared" si="3"/>
        <v>0</v>
      </c>
      <c r="G14" s="19">
        <f t="shared" si="4"/>
        <v>0</v>
      </c>
      <c r="H14" s="20">
        <v>0</v>
      </c>
      <c r="I14" s="20">
        <v>0</v>
      </c>
      <c r="J14" s="20">
        <f t="shared" si="5"/>
        <v>0</v>
      </c>
      <c r="K14" s="19">
        <f t="shared" si="6"/>
        <v>0</v>
      </c>
      <c r="L14" s="20">
        <v>0</v>
      </c>
      <c r="M14" s="20">
        <v>0</v>
      </c>
      <c r="N14" s="20">
        <f t="shared" si="7"/>
        <v>0</v>
      </c>
      <c r="O14" s="19">
        <f t="shared" si="8"/>
        <v>0</v>
      </c>
      <c r="P14" s="20">
        <v>0</v>
      </c>
      <c r="Q14" s="20">
        <v>0</v>
      </c>
      <c r="R14" s="20">
        <f t="shared" si="9"/>
        <v>0</v>
      </c>
      <c r="S14" s="19">
        <f t="shared" si="10"/>
        <v>0</v>
      </c>
      <c r="T14" s="20">
        <f t="shared" si="11"/>
        <v>0</v>
      </c>
      <c r="U14" s="20">
        <f t="shared" si="12"/>
        <v>4634</v>
      </c>
      <c r="V14" s="20">
        <f t="shared" si="13"/>
        <v>4634</v>
      </c>
      <c r="W14" s="19">
        <f t="shared" si="14"/>
        <v>314800</v>
      </c>
      <c r="X14" s="20">
        <v>0</v>
      </c>
      <c r="Y14" s="20">
        <v>80</v>
      </c>
      <c r="Z14" s="20">
        <f t="shared" si="15"/>
        <v>80</v>
      </c>
      <c r="AA14" s="19">
        <f t="shared" si="16"/>
        <v>1600</v>
      </c>
      <c r="AB14" s="20">
        <v>0</v>
      </c>
      <c r="AC14" s="20">
        <v>1704</v>
      </c>
      <c r="AD14" s="20">
        <f t="shared" si="17"/>
        <v>1704</v>
      </c>
      <c r="AE14" s="19">
        <f t="shared" si="18"/>
        <v>85200</v>
      </c>
      <c r="AF14" s="20">
        <v>0</v>
      </c>
      <c r="AG14" s="20">
        <v>2850</v>
      </c>
      <c r="AH14" s="20">
        <f t="shared" si="19"/>
        <v>2850</v>
      </c>
      <c r="AI14" s="19">
        <f t="shared" si="20"/>
        <v>228000</v>
      </c>
      <c r="AJ14" s="20">
        <v>3054</v>
      </c>
      <c r="AK14" s="20">
        <v>0</v>
      </c>
      <c r="AL14" s="20">
        <f t="shared" si="21"/>
        <v>3054</v>
      </c>
      <c r="AM14" s="19">
        <f t="shared" si="22"/>
        <v>45810</v>
      </c>
    </row>
    <row r="15" s="3" customFormat="1" ht="45" customHeight="1" spans="1:39">
      <c r="A15" s="13">
        <v>9</v>
      </c>
      <c r="B15" s="8" t="s">
        <v>12</v>
      </c>
      <c r="C15" s="19">
        <f t="shared" si="0"/>
        <v>265860</v>
      </c>
      <c r="D15" s="20">
        <f t="shared" si="1"/>
        <v>0</v>
      </c>
      <c r="E15" s="20">
        <f t="shared" si="2"/>
        <v>0</v>
      </c>
      <c r="F15" s="20">
        <f t="shared" si="3"/>
        <v>0</v>
      </c>
      <c r="G15" s="19">
        <f t="shared" si="4"/>
        <v>0</v>
      </c>
      <c r="H15" s="20">
        <v>0</v>
      </c>
      <c r="I15" s="20">
        <v>0</v>
      </c>
      <c r="J15" s="20">
        <f t="shared" si="5"/>
        <v>0</v>
      </c>
      <c r="K15" s="19">
        <f t="shared" si="6"/>
        <v>0</v>
      </c>
      <c r="L15" s="20">
        <v>0</v>
      </c>
      <c r="M15" s="20">
        <v>0</v>
      </c>
      <c r="N15" s="20">
        <f t="shared" si="7"/>
        <v>0</v>
      </c>
      <c r="O15" s="19">
        <f t="shared" si="8"/>
        <v>0</v>
      </c>
      <c r="P15" s="20">
        <v>0</v>
      </c>
      <c r="Q15" s="20">
        <v>0</v>
      </c>
      <c r="R15" s="20">
        <f t="shared" si="9"/>
        <v>0</v>
      </c>
      <c r="S15" s="19">
        <f t="shared" si="10"/>
        <v>0</v>
      </c>
      <c r="T15" s="20">
        <f t="shared" si="11"/>
        <v>0</v>
      </c>
      <c r="U15" s="20">
        <f t="shared" si="12"/>
        <v>0</v>
      </c>
      <c r="V15" s="20">
        <f t="shared" si="13"/>
        <v>0</v>
      </c>
      <c r="W15" s="19">
        <f t="shared" si="14"/>
        <v>0</v>
      </c>
      <c r="X15" s="20">
        <v>0</v>
      </c>
      <c r="Y15" s="20">
        <v>0</v>
      </c>
      <c r="Z15" s="20">
        <f t="shared" si="15"/>
        <v>0</v>
      </c>
      <c r="AA15" s="19">
        <f t="shared" si="16"/>
        <v>0</v>
      </c>
      <c r="AB15" s="20">
        <v>0</v>
      </c>
      <c r="AC15" s="20">
        <v>0</v>
      </c>
      <c r="AD15" s="20">
        <f t="shared" si="17"/>
        <v>0</v>
      </c>
      <c r="AE15" s="19">
        <f t="shared" si="18"/>
        <v>0</v>
      </c>
      <c r="AF15" s="20">
        <v>0</v>
      </c>
      <c r="AG15" s="20">
        <v>0</v>
      </c>
      <c r="AH15" s="20">
        <f t="shared" si="19"/>
        <v>0</v>
      </c>
      <c r="AI15" s="19">
        <f t="shared" si="20"/>
        <v>0</v>
      </c>
      <c r="AJ15" s="20">
        <v>1589</v>
      </c>
      <c r="AK15" s="20">
        <v>16135</v>
      </c>
      <c r="AL15" s="20">
        <f t="shared" si="21"/>
        <v>17724</v>
      </c>
      <c r="AM15" s="19">
        <f t="shared" si="22"/>
        <v>265860</v>
      </c>
    </row>
    <row r="16" s="3" customFormat="1" ht="45" customHeight="1" spans="1:39">
      <c r="A16" s="13">
        <v>10</v>
      </c>
      <c r="B16" s="8" t="s">
        <v>52</v>
      </c>
      <c r="C16" s="19">
        <f t="shared" si="0"/>
        <v>236630</v>
      </c>
      <c r="D16" s="20">
        <f t="shared" si="1"/>
        <v>0</v>
      </c>
      <c r="E16" s="20">
        <f t="shared" si="2"/>
        <v>0</v>
      </c>
      <c r="F16" s="20">
        <f t="shared" si="3"/>
        <v>0</v>
      </c>
      <c r="G16" s="19">
        <f t="shared" si="4"/>
        <v>0</v>
      </c>
      <c r="H16" s="20">
        <v>0</v>
      </c>
      <c r="I16" s="20">
        <v>0</v>
      </c>
      <c r="J16" s="20">
        <f t="shared" si="5"/>
        <v>0</v>
      </c>
      <c r="K16" s="19">
        <f t="shared" si="6"/>
        <v>0</v>
      </c>
      <c r="L16" s="20">
        <v>0</v>
      </c>
      <c r="M16" s="20">
        <v>0</v>
      </c>
      <c r="N16" s="20">
        <f t="shared" si="7"/>
        <v>0</v>
      </c>
      <c r="O16" s="19">
        <f t="shared" si="8"/>
        <v>0</v>
      </c>
      <c r="P16" s="20">
        <v>0</v>
      </c>
      <c r="Q16" s="20">
        <v>0</v>
      </c>
      <c r="R16" s="20">
        <f t="shared" si="9"/>
        <v>0</v>
      </c>
      <c r="S16" s="19">
        <f t="shared" si="10"/>
        <v>0</v>
      </c>
      <c r="T16" s="20">
        <f t="shared" si="11"/>
        <v>90</v>
      </c>
      <c r="U16" s="20">
        <f t="shared" si="12"/>
        <v>2482</v>
      </c>
      <c r="V16" s="20">
        <f t="shared" si="13"/>
        <v>2572</v>
      </c>
      <c r="W16" s="19">
        <f t="shared" si="14"/>
        <v>121460</v>
      </c>
      <c r="X16" s="26">
        <v>0</v>
      </c>
      <c r="Y16" s="20">
        <v>490</v>
      </c>
      <c r="Z16" s="20">
        <f t="shared" si="15"/>
        <v>490</v>
      </c>
      <c r="AA16" s="19">
        <f t="shared" si="16"/>
        <v>9800</v>
      </c>
      <c r="AB16" s="20">
        <v>80</v>
      </c>
      <c r="AC16" s="20">
        <v>1750</v>
      </c>
      <c r="AD16" s="20">
        <f t="shared" si="17"/>
        <v>1830</v>
      </c>
      <c r="AE16" s="19">
        <f t="shared" si="18"/>
        <v>91500</v>
      </c>
      <c r="AF16" s="20">
        <v>10</v>
      </c>
      <c r="AG16" s="20">
        <v>242</v>
      </c>
      <c r="AH16" s="20">
        <f t="shared" si="19"/>
        <v>252</v>
      </c>
      <c r="AI16" s="19">
        <f t="shared" si="20"/>
        <v>20160</v>
      </c>
      <c r="AJ16" s="20">
        <v>3533</v>
      </c>
      <c r="AK16" s="20">
        <v>4145</v>
      </c>
      <c r="AL16" s="20">
        <f t="shared" si="21"/>
        <v>7678</v>
      </c>
      <c r="AM16" s="19">
        <f t="shared" si="22"/>
        <v>115170</v>
      </c>
    </row>
    <row r="17" s="3" customFormat="1" ht="45" customHeight="1" spans="1:39">
      <c r="A17" s="13">
        <v>11</v>
      </c>
      <c r="B17" s="8" t="s">
        <v>14</v>
      </c>
      <c r="C17" s="19">
        <f t="shared" si="0"/>
        <v>224290</v>
      </c>
      <c r="D17" s="20">
        <f t="shared" si="1"/>
        <v>0</v>
      </c>
      <c r="E17" s="20">
        <f t="shared" si="2"/>
        <v>0</v>
      </c>
      <c r="F17" s="20">
        <f t="shared" si="3"/>
        <v>0</v>
      </c>
      <c r="G17" s="19">
        <f t="shared" si="4"/>
        <v>0</v>
      </c>
      <c r="H17" s="20">
        <v>0</v>
      </c>
      <c r="I17" s="20">
        <v>0</v>
      </c>
      <c r="J17" s="20">
        <f t="shared" si="5"/>
        <v>0</v>
      </c>
      <c r="K17" s="19">
        <f t="shared" si="6"/>
        <v>0</v>
      </c>
      <c r="L17" s="20">
        <v>0</v>
      </c>
      <c r="M17" s="20">
        <v>0</v>
      </c>
      <c r="N17" s="20">
        <f t="shared" si="7"/>
        <v>0</v>
      </c>
      <c r="O17" s="19">
        <f t="shared" si="8"/>
        <v>0</v>
      </c>
      <c r="P17" s="20">
        <v>0</v>
      </c>
      <c r="Q17" s="20">
        <v>0</v>
      </c>
      <c r="R17" s="20">
        <f t="shared" si="9"/>
        <v>0</v>
      </c>
      <c r="S17" s="19">
        <f t="shared" si="10"/>
        <v>0</v>
      </c>
      <c r="T17" s="20">
        <f t="shared" si="11"/>
        <v>7808</v>
      </c>
      <c r="U17" s="20">
        <f t="shared" si="12"/>
        <v>0</v>
      </c>
      <c r="V17" s="20">
        <f t="shared" si="13"/>
        <v>7808</v>
      </c>
      <c r="W17" s="19">
        <f t="shared" si="14"/>
        <v>224290</v>
      </c>
      <c r="X17" s="20">
        <v>5588</v>
      </c>
      <c r="Y17" s="20"/>
      <c r="Z17" s="20">
        <f t="shared" si="15"/>
        <v>5588</v>
      </c>
      <c r="AA17" s="19">
        <f t="shared" si="16"/>
        <v>111760</v>
      </c>
      <c r="AB17" s="20">
        <v>2169</v>
      </c>
      <c r="AC17" s="20"/>
      <c r="AD17" s="20">
        <f t="shared" si="17"/>
        <v>2169</v>
      </c>
      <c r="AE17" s="19">
        <f t="shared" si="18"/>
        <v>108450</v>
      </c>
      <c r="AF17" s="20">
        <v>51</v>
      </c>
      <c r="AG17" s="20">
        <v>0</v>
      </c>
      <c r="AH17" s="20">
        <f t="shared" si="19"/>
        <v>51</v>
      </c>
      <c r="AI17" s="19">
        <f t="shared" si="20"/>
        <v>4080</v>
      </c>
      <c r="AJ17" s="20">
        <v>0</v>
      </c>
      <c r="AK17" s="20">
        <v>0</v>
      </c>
      <c r="AL17" s="20">
        <f t="shared" si="21"/>
        <v>0</v>
      </c>
      <c r="AM17" s="19">
        <f t="shared" si="22"/>
        <v>0</v>
      </c>
    </row>
    <row r="18" s="3" customFormat="1" ht="45" customHeight="1" spans="1:39">
      <c r="A18" s="13">
        <v>12</v>
      </c>
      <c r="B18" s="8" t="s">
        <v>15</v>
      </c>
      <c r="C18" s="19">
        <f t="shared" si="0"/>
        <v>193395</v>
      </c>
      <c r="D18" s="20">
        <f t="shared" si="1"/>
        <v>0</v>
      </c>
      <c r="E18" s="20">
        <f t="shared" si="2"/>
        <v>0</v>
      </c>
      <c r="F18" s="20">
        <f t="shared" si="3"/>
        <v>0</v>
      </c>
      <c r="G18" s="19">
        <f t="shared" si="4"/>
        <v>0</v>
      </c>
      <c r="H18" s="20">
        <v>0</v>
      </c>
      <c r="I18" s="20">
        <v>0</v>
      </c>
      <c r="J18" s="20">
        <f t="shared" si="5"/>
        <v>0</v>
      </c>
      <c r="K18" s="19">
        <f t="shared" si="6"/>
        <v>0</v>
      </c>
      <c r="L18" s="20">
        <v>0</v>
      </c>
      <c r="M18" s="20">
        <v>0</v>
      </c>
      <c r="N18" s="20">
        <f t="shared" si="7"/>
        <v>0</v>
      </c>
      <c r="O18" s="19">
        <f t="shared" si="8"/>
        <v>0</v>
      </c>
      <c r="P18" s="20">
        <v>0</v>
      </c>
      <c r="Q18" s="20">
        <v>0</v>
      </c>
      <c r="R18" s="20">
        <f t="shared" si="9"/>
        <v>0</v>
      </c>
      <c r="S18" s="19">
        <f t="shared" si="10"/>
        <v>0</v>
      </c>
      <c r="T18" s="20">
        <f t="shared" si="11"/>
        <v>0</v>
      </c>
      <c r="U18" s="20">
        <f t="shared" si="12"/>
        <v>0</v>
      </c>
      <c r="V18" s="20">
        <f t="shared" si="13"/>
        <v>0</v>
      </c>
      <c r="W18" s="19">
        <f t="shared" si="14"/>
        <v>0</v>
      </c>
      <c r="X18" s="20">
        <v>0</v>
      </c>
      <c r="Y18" s="20">
        <v>0</v>
      </c>
      <c r="Z18" s="20">
        <f t="shared" si="15"/>
        <v>0</v>
      </c>
      <c r="AA18" s="19">
        <f t="shared" si="16"/>
        <v>0</v>
      </c>
      <c r="AB18" s="20">
        <v>0</v>
      </c>
      <c r="AC18" s="20">
        <v>0</v>
      </c>
      <c r="AD18" s="20">
        <f t="shared" si="17"/>
        <v>0</v>
      </c>
      <c r="AE18" s="19">
        <f t="shared" si="18"/>
        <v>0</v>
      </c>
      <c r="AF18" s="20">
        <v>0</v>
      </c>
      <c r="AG18" s="20">
        <v>0</v>
      </c>
      <c r="AH18" s="20">
        <f t="shared" si="19"/>
        <v>0</v>
      </c>
      <c r="AI18" s="19">
        <f t="shared" si="20"/>
        <v>0</v>
      </c>
      <c r="AJ18" s="20">
        <v>12893</v>
      </c>
      <c r="AK18" s="20">
        <v>0</v>
      </c>
      <c r="AL18" s="20">
        <f t="shared" si="21"/>
        <v>12893</v>
      </c>
      <c r="AM18" s="19">
        <f t="shared" si="22"/>
        <v>193395</v>
      </c>
    </row>
    <row r="19" s="2" customFormat="1" ht="45" customHeight="1" spans="1:40">
      <c r="A19" s="13">
        <v>13</v>
      </c>
      <c r="B19" s="8" t="s">
        <v>16</v>
      </c>
      <c r="C19" s="19">
        <f t="shared" si="0"/>
        <v>175580</v>
      </c>
      <c r="D19" s="20">
        <f t="shared" si="1"/>
        <v>0</v>
      </c>
      <c r="E19" s="20">
        <f t="shared" si="2"/>
        <v>0</v>
      </c>
      <c r="F19" s="20">
        <f t="shared" si="3"/>
        <v>0</v>
      </c>
      <c r="G19" s="19">
        <f t="shared" si="4"/>
        <v>0</v>
      </c>
      <c r="H19" s="20">
        <v>0</v>
      </c>
      <c r="I19" s="20">
        <v>0</v>
      </c>
      <c r="J19" s="20">
        <f t="shared" si="5"/>
        <v>0</v>
      </c>
      <c r="K19" s="19">
        <f t="shared" si="6"/>
        <v>0</v>
      </c>
      <c r="L19" s="20">
        <v>0</v>
      </c>
      <c r="M19" s="20">
        <v>0</v>
      </c>
      <c r="N19" s="20">
        <f t="shared" si="7"/>
        <v>0</v>
      </c>
      <c r="O19" s="19">
        <f t="shared" si="8"/>
        <v>0</v>
      </c>
      <c r="P19" s="20">
        <v>0</v>
      </c>
      <c r="Q19" s="20">
        <v>0</v>
      </c>
      <c r="R19" s="20">
        <f t="shared" si="9"/>
        <v>0</v>
      </c>
      <c r="S19" s="19">
        <f t="shared" si="10"/>
        <v>0</v>
      </c>
      <c r="T19" s="20">
        <f t="shared" si="11"/>
        <v>1032</v>
      </c>
      <c r="U19" s="20">
        <f t="shared" si="12"/>
        <v>4720</v>
      </c>
      <c r="V19" s="20">
        <f t="shared" si="13"/>
        <v>5752</v>
      </c>
      <c r="W19" s="19">
        <f t="shared" si="14"/>
        <v>175580</v>
      </c>
      <c r="X19" s="20">
        <v>196</v>
      </c>
      <c r="Y19" s="20">
        <v>4392</v>
      </c>
      <c r="Z19" s="20">
        <f t="shared" si="15"/>
        <v>4588</v>
      </c>
      <c r="AA19" s="19">
        <f t="shared" si="16"/>
        <v>91760</v>
      </c>
      <c r="AB19" s="20">
        <v>0</v>
      </c>
      <c r="AC19" s="20">
        <v>310</v>
      </c>
      <c r="AD19" s="20">
        <f t="shared" si="17"/>
        <v>310</v>
      </c>
      <c r="AE19" s="19">
        <f t="shared" si="18"/>
        <v>15500</v>
      </c>
      <c r="AF19" s="20">
        <v>836</v>
      </c>
      <c r="AG19" s="20">
        <v>18</v>
      </c>
      <c r="AH19" s="20">
        <f t="shared" si="19"/>
        <v>854</v>
      </c>
      <c r="AI19" s="19">
        <f t="shared" si="20"/>
        <v>68320</v>
      </c>
      <c r="AJ19" s="20">
        <v>0</v>
      </c>
      <c r="AK19" s="20">
        <v>0</v>
      </c>
      <c r="AL19" s="20">
        <f t="shared" si="21"/>
        <v>0</v>
      </c>
      <c r="AM19" s="19">
        <f t="shared" si="22"/>
        <v>0</v>
      </c>
      <c r="AN19" s="3"/>
    </row>
    <row r="20" s="2" customFormat="1" ht="45" customHeight="1" spans="1:40">
      <c r="A20" s="13">
        <v>14</v>
      </c>
      <c r="B20" s="8" t="s">
        <v>17</v>
      </c>
      <c r="C20" s="19">
        <f t="shared" si="0"/>
        <v>151165</v>
      </c>
      <c r="D20" s="20">
        <f t="shared" si="1"/>
        <v>0</v>
      </c>
      <c r="E20" s="20">
        <f t="shared" si="2"/>
        <v>0</v>
      </c>
      <c r="F20" s="20">
        <f t="shared" si="3"/>
        <v>0</v>
      </c>
      <c r="G20" s="19">
        <f t="shared" si="4"/>
        <v>0</v>
      </c>
      <c r="H20" s="20">
        <v>0</v>
      </c>
      <c r="I20" s="20">
        <v>0</v>
      </c>
      <c r="J20" s="20">
        <f t="shared" si="5"/>
        <v>0</v>
      </c>
      <c r="K20" s="19">
        <f t="shared" si="6"/>
        <v>0</v>
      </c>
      <c r="L20" s="20">
        <v>0</v>
      </c>
      <c r="M20" s="20">
        <v>0</v>
      </c>
      <c r="N20" s="20">
        <f t="shared" si="7"/>
        <v>0</v>
      </c>
      <c r="O20" s="19">
        <f t="shared" si="8"/>
        <v>0</v>
      </c>
      <c r="P20" s="20">
        <v>0</v>
      </c>
      <c r="Q20" s="20">
        <v>0</v>
      </c>
      <c r="R20" s="20">
        <f t="shared" si="9"/>
        <v>0</v>
      </c>
      <c r="S20" s="19">
        <f t="shared" si="10"/>
        <v>0</v>
      </c>
      <c r="T20" s="20">
        <f t="shared" si="11"/>
        <v>0</v>
      </c>
      <c r="U20" s="20">
        <f t="shared" si="12"/>
        <v>3824</v>
      </c>
      <c r="V20" s="20">
        <f t="shared" si="13"/>
        <v>3824</v>
      </c>
      <c r="W20" s="19">
        <f t="shared" si="14"/>
        <v>105520</v>
      </c>
      <c r="X20" s="20">
        <v>0</v>
      </c>
      <c r="Y20" s="20">
        <v>3088</v>
      </c>
      <c r="Z20" s="20">
        <f t="shared" si="15"/>
        <v>3088</v>
      </c>
      <c r="AA20" s="19">
        <f t="shared" si="16"/>
        <v>61760</v>
      </c>
      <c r="AB20" s="20">
        <v>0</v>
      </c>
      <c r="AC20" s="20">
        <v>504</v>
      </c>
      <c r="AD20" s="20">
        <f t="shared" si="17"/>
        <v>504</v>
      </c>
      <c r="AE20" s="19">
        <f t="shared" si="18"/>
        <v>25200</v>
      </c>
      <c r="AF20" s="20">
        <v>0</v>
      </c>
      <c r="AG20" s="20">
        <v>232</v>
      </c>
      <c r="AH20" s="20">
        <f t="shared" si="19"/>
        <v>232</v>
      </c>
      <c r="AI20" s="19">
        <f t="shared" si="20"/>
        <v>18560</v>
      </c>
      <c r="AJ20" s="20">
        <v>0</v>
      </c>
      <c r="AK20" s="20">
        <v>3043</v>
      </c>
      <c r="AL20" s="20">
        <f t="shared" si="21"/>
        <v>3043</v>
      </c>
      <c r="AM20" s="19">
        <f t="shared" si="22"/>
        <v>45645</v>
      </c>
      <c r="AN20" s="3"/>
    </row>
    <row r="21" s="3" customFormat="1" ht="45" customHeight="1" spans="1:39">
      <c r="A21" s="13">
        <v>15</v>
      </c>
      <c r="B21" s="8" t="s">
        <v>18</v>
      </c>
      <c r="C21" s="19">
        <f t="shared" si="0"/>
        <v>130965</v>
      </c>
      <c r="D21" s="20">
        <f t="shared" si="1"/>
        <v>0</v>
      </c>
      <c r="E21" s="20">
        <f t="shared" si="2"/>
        <v>0</v>
      </c>
      <c r="F21" s="20">
        <f t="shared" si="3"/>
        <v>0</v>
      </c>
      <c r="G21" s="19">
        <f t="shared" si="4"/>
        <v>0</v>
      </c>
      <c r="H21" s="20">
        <v>0</v>
      </c>
      <c r="I21" s="20">
        <v>0</v>
      </c>
      <c r="J21" s="20">
        <f t="shared" si="5"/>
        <v>0</v>
      </c>
      <c r="K21" s="19">
        <f t="shared" si="6"/>
        <v>0</v>
      </c>
      <c r="L21" s="20">
        <v>0</v>
      </c>
      <c r="M21" s="20">
        <v>0</v>
      </c>
      <c r="N21" s="20">
        <f t="shared" si="7"/>
        <v>0</v>
      </c>
      <c r="O21" s="19">
        <f t="shared" si="8"/>
        <v>0</v>
      </c>
      <c r="P21" s="20">
        <v>0</v>
      </c>
      <c r="Q21" s="20">
        <v>0</v>
      </c>
      <c r="R21" s="20">
        <f t="shared" si="9"/>
        <v>0</v>
      </c>
      <c r="S21" s="19">
        <f t="shared" si="10"/>
        <v>0</v>
      </c>
      <c r="T21" s="20">
        <f t="shared" si="11"/>
        <v>1086</v>
      </c>
      <c r="U21" s="20">
        <v>0</v>
      </c>
      <c r="V21" s="20">
        <f t="shared" si="13"/>
        <v>1086</v>
      </c>
      <c r="W21" s="19">
        <f t="shared" si="14"/>
        <v>24510</v>
      </c>
      <c r="X21" s="20">
        <v>993</v>
      </c>
      <c r="Y21" s="20">
        <v>0</v>
      </c>
      <c r="Z21" s="20">
        <f t="shared" si="15"/>
        <v>993</v>
      </c>
      <c r="AA21" s="19">
        <f t="shared" si="16"/>
        <v>19860</v>
      </c>
      <c r="AB21" s="20">
        <v>93</v>
      </c>
      <c r="AC21" s="20">
        <v>0</v>
      </c>
      <c r="AD21" s="20">
        <f t="shared" si="17"/>
        <v>93</v>
      </c>
      <c r="AE21" s="19">
        <f t="shared" si="18"/>
        <v>4650</v>
      </c>
      <c r="AF21" s="20">
        <v>0</v>
      </c>
      <c r="AG21" s="20">
        <v>0</v>
      </c>
      <c r="AH21" s="20">
        <f t="shared" si="19"/>
        <v>0</v>
      </c>
      <c r="AI21" s="19">
        <f t="shared" si="20"/>
        <v>0</v>
      </c>
      <c r="AJ21" s="20">
        <v>7097</v>
      </c>
      <c r="AK21" s="20">
        <v>0</v>
      </c>
      <c r="AL21" s="20">
        <f t="shared" si="21"/>
        <v>7097</v>
      </c>
      <c r="AM21" s="19">
        <f t="shared" si="22"/>
        <v>106455</v>
      </c>
    </row>
    <row r="22" s="2" customFormat="1" ht="45" customHeight="1" spans="1:40">
      <c r="A22" s="13">
        <v>16</v>
      </c>
      <c r="B22" s="8" t="s">
        <v>19</v>
      </c>
      <c r="C22" s="19">
        <f t="shared" si="0"/>
        <v>116440</v>
      </c>
      <c r="D22" s="20">
        <f t="shared" si="1"/>
        <v>0</v>
      </c>
      <c r="E22" s="20">
        <f t="shared" si="2"/>
        <v>0</v>
      </c>
      <c r="F22" s="20">
        <f t="shared" si="3"/>
        <v>0</v>
      </c>
      <c r="G22" s="19">
        <f t="shared" si="4"/>
        <v>0</v>
      </c>
      <c r="H22" s="20">
        <v>0</v>
      </c>
      <c r="I22" s="20">
        <v>0</v>
      </c>
      <c r="J22" s="20">
        <f t="shared" si="5"/>
        <v>0</v>
      </c>
      <c r="K22" s="19">
        <f t="shared" si="6"/>
        <v>0</v>
      </c>
      <c r="L22" s="20">
        <v>0</v>
      </c>
      <c r="M22" s="20">
        <v>0</v>
      </c>
      <c r="N22" s="20">
        <f t="shared" si="7"/>
        <v>0</v>
      </c>
      <c r="O22" s="19">
        <f t="shared" si="8"/>
        <v>0</v>
      </c>
      <c r="P22" s="20">
        <v>0</v>
      </c>
      <c r="Q22" s="20">
        <v>0</v>
      </c>
      <c r="R22" s="20">
        <f t="shared" si="9"/>
        <v>0</v>
      </c>
      <c r="S22" s="19">
        <f t="shared" si="10"/>
        <v>0</v>
      </c>
      <c r="T22" s="20">
        <f t="shared" si="11"/>
        <v>0</v>
      </c>
      <c r="U22" s="20">
        <f t="shared" ref="U22:U31" si="23">Y22+AC22+AG22</f>
        <v>1844</v>
      </c>
      <c r="V22" s="20">
        <f t="shared" si="13"/>
        <v>1844</v>
      </c>
      <c r="W22" s="19">
        <f t="shared" si="14"/>
        <v>116440</v>
      </c>
      <c r="X22" s="20">
        <v>0</v>
      </c>
      <c r="Y22" s="20">
        <f>178+188</f>
        <v>366</v>
      </c>
      <c r="Z22" s="20">
        <f t="shared" si="15"/>
        <v>366</v>
      </c>
      <c r="AA22" s="19">
        <f t="shared" si="16"/>
        <v>7320</v>
      </c>
      <c r="AB22" s="20">
        <v>0</v>
      </c>
      <c r="AC22" s="20">
        <f>52+252</f>
        <v>304</v>
      </c>
      <c r="AD22" s="20">
        <f t="shared" si="17"/>
        <v>304</v>
      </c>
      <c r="AE22" s="19">
        <f t="shared" si="18"/>
        <v>15200</v>
      </c>
      <c r="AF22" s="20">
        <v>0</v>
      </c>
      <c r="AG22" s="20">
        <f>1010+164</f>
        <v>1174</v>
      </c>
      <c r="AH22" s="20">
        <f t="shared" si="19"/>
        <v>1174</v>
      </c>
      <c r="AI22" s="19">
        <f t="shared" si="20"/>
        <v>93920</v>
      </c>
      <c r="AJ22" s="20">
        <v>0</v>
      </c>
      <c r="AK22" s="20">
        <v>0</v>
      </c>
      <c r="AL22" s="20">
        <f t="shared" si="21"/>
        <v>0</v>
      </c>
      <c r="AM22" s="19">
        <f t="shared" si="22"/>
        <v>0</v>
      </c>
      <c r="AN22" s="3"/>
    </row>
    <row r="23" s="2" customFormat="1" ht="45" customHeight="1" spans="1:40">
      <c r="A23" s="13">
        <v>17</v>
      </c>
      <c r="B23" s="8" t="s">
        <v>20</v>
      </c>
      <c r="C23" s="19">
        <f t="shared" si="0"/>
        <v>88860</v>
      </c>
      <c r="D23" s="20">
        <f t="shared" si="1"/>
        <v>0</v>
      </c>
      <c r="E23" s="20">
        <f t="shared" si="2"/>
        <v>0</v>
      </c>
      <c r="F23" s="20">
        <f t="shared" si="3"/>
        <v>0</v>
      </c>
      <c r="G23" s="19">
        <f t="shared" si="4"/>
        <v>0</v>
      </c>
      <c r="H23" s="20">
        <v>0</v>
      </c>
      <c r="I23" s="20">
        <v>0</v>
      </c>
      <c r="J23" s="20">
        <f t="shared" si="5"/>
        <v>0</v>
      </c>
      <c r="K23" s="19">
        <f t="shared" si="6"/>
        <v>0</v>
      </c>
      <c r="L23" s="20">
        <v>0</v>
      </c>
      <c r="M23" s="20">
        <v>0</v>
      </c>
      <c r="N23" s="20">
        <f t="shared" si="7"/>
        <v>0</v>
      </c>
      <c r="O23" s="19">
        <f t="shared" si="8"/>
        <v>0</v>
      </c>
      <c r="P23" s="20">
        <v>0</v>
      </c>
      <c r="Q23" s="20">
        <v>0</v>
      </c>
      <c r="R23" s="20">
        <f t="shared" si="9"/>
        <v>0</v>
      </c>
      <c r="S23" s="19">
        <f t="shared" si="10"/>
        <v>0</v>
      </c>
      <c r="T23" s="20">
        <f t="shared" si="11"/>
        <v>0</v>
      </c>
      <c r="U23" s="20">
        <f t="shared" si="23"/>
        <v>1875</v>
      </c>
      <c r="V23" s="20">
        <f t="shared" si="13"/>
        <v>1875</v>
      </c>
      <c r="W23" s="19">
        <f t="shared" si="14"/>
        <v>88860</v>
      </c>
      <c r="X23" s="20">
        <v>0</v>
      </c>
      <c r="Y23" s="20">
        <v>776</v>
      </c>
      <c r="Z23" s="20">
        <f t="shared" si="15"/>
        <v>776</v>
      </c>
      <c r="AA23" s="19">
        <f t="shared" si="16"/>
        <v>15520</v>
      </c>
      <c r="AB23" s="20">
        <v>0</v>
      </c>
      <c r="AC23" s="20">
        <v>486</v>
      </c>
      <c r="AD23" s="20">
        <f t="shared" si="17"/>
        <v>486</v>
      </c>
      <c r="AE23" s="19">
        <f t="shared" si="18"/>
        <v>24300</v>
      </c>
      <c r="AF23" s="20">
        <v>0</v>
      </c>
      <c r="AG23" s="20">
        <v>613</v>
      </c>
      <c r="AH23" s="20">
        <f t="shared" si="19"/>
        <v>613</v>
      </c>
      <c r="AI23" s="19">
        <f t="shared" si="20"/>
        <v>49040</v>
      </c>
      <c r="AJ23" s="20">
        <v>0</v>
      </c>
      <c r="AK23" s="20">
        <v>0</v>
      </c>
      <c r="AL23" s="20">
        <f t="shared" si="21"/>
        <v>0</v>
      </c>
      <c r="AM23" s="19">
        <f t="shared" si="22"/>
        <v>0</v>
      </c>
      <c r="AN23" s="3"/>
    </row>
    <row r="24" s="3" customFormat="1" ht="45" customHeight="1" spans="1:39">
      <c r="A24" s="13">
        <v>18</v>
      </c>
      <c r="B24" s="8" t="s">
        <v>21</v>
      </c>
      <c r="C24" s="19">
        <f t="shared" si="0"/>
        <v>87980</v>
      </c>
      <c r="D24" s="20">
        <f t="shared" si="1"/>
        <v>0</v>
      </c>
      <c r="E24" s="20">
        <f t="shared" si="2"/>
        <v>557</v>
      </c>
      <c r="F24" s="20">
        <f t="shared" si="3"/>
        <v>557</v>
      </c>
      <c r="G24" s="19">
        <f t="shared" si="4"/>
        <v>87980</v>
      </c>
      <c r="H24" s="20">
        <v>0</v>
      </c>
      <c r="I24" s="20">
        <v>0</v>
      </c>
      <c r="J24" s="20">
        <f t="shared" si="5"/>
        <v>0</v>
      </c>
      <c r="K24" s="19">
        <f t="shared" si="6"/>
        <v>0</v>
      </c>
      <c r="L24" s="20">
        <v>0</v>
      </c>
      <c r="M24" s="20">
        <v>19</v>
      </c>
      <c r="N24" s="20">
        <f t="shared" si="7"/>
        <v>19</v>
      </c>
      <c r="O24" s="19">
        <f t="shared" si="8"/>
        <v>1900</v>
      </c>
      <c r="P24" s="20">
        <v>0</v>
      </c>
      <c r="Q24" s="20">
        <v>538</v>
      </c>
      <c r="R24" s="20">
        <f t="shared" si="9"/>
        <v>538</v>
      </c>
      <c r="S24" s="19">
        <f t="shared" si="10"/>
        <v>86080</v>
      </c>
      <c r="T24" s="20">
        <f t="shared" si="11"/>
        <v>0</v>
      </c>
      <c r="U24" s="20">
        <f t="shared" si="23"/>
        <v>0</v>
      </c>
      <c r="V24" s="20">
        <f t="shared" si="13"/>
        <v>0</v>
      </c>
      <c r="W24" s="19">
        <f t="shared" si="14"/>
        <v>0</v>
      </c>
      <c r="X24" s="20">
        <v>0</v>
      </c>
      <c r="Y24" s="20">
        <v>0</v>
      </c>
      <c r="Z24" s="20">
        <f t="shared" si="15"/>
        <v>0</v>
      </c>
      <c r="AA24" s="19">
        <f t="shared" si="16"/>
        <v>0</v>
      </c>
      <c r="AB24" s="20">
        <v>0</v>
      </c>
      <c r="AC24" s="20">
        <v>0</v>
      </c>
      <c r="AD24" s="20">
        <f t="shared" si="17"/>
        <v>0</v>
      </c>
      <c r="AE24" s="19">
        <f t="shared" si="18"/>
        <v>0</v>
      </c>
      <c r="AF24" s="20">
        <v>0</v>
      </c>
      <c r="AG24" s="20">
        <v>0</v>
      </c>
      <c r="AH24" s="20">
        <f t="shared" si="19"/>
        <v>0</v>
      </c>
      <c r="AI24" s="19">
        <f t="shared" si="20"/>
        <v>0</v>
      </c>
      <c r="AJ24" s="20">
        <v>0</v>
      </c>
      <c r="AK24" s="20">
        <v>0</v>
      </c>
      <c r="AL24" s="20">
        <f t="shared" si="21"/>
        <v>0</v>
      </c>
      <c r="AM24" s="19">
        <f t="shared" si="22"/>
        <v>0</v>
      </c>
    </row>
    <row r="25" s="3" customFormat="1" ht="45" customHeight="1" spans="1:39">
      <c r="A25" s="13">
        <v>19</v>
      </c>
      <c r="B25" s="8" t="s">
        <v>22</v>
      </c>
      <c r="C25" s="19">
        <f t="shared" si="0"/>
        <v>79050</v>
      </c>
      <c r="D25" s="20">
        <f t="shared" si="1"/>
        <v>0</v>
      </c>
      <c r="E25" s="20">
        <f t="shared" si="2"/>
        <v>0</v>
      </c>
      <c r="F25" s="20">
        <f t="shared" si="3"/>
        <v>0</v>
      </c>
      <c r="G25" s="19">
        <f t="shared" si="4"/>
        <v>0</v>
      </c>
      <c r="H25" s="20">
        <v>0</v>
      </c>
      <c r="I25" s="20">
        <v>0</v>
      </c>
      <c r="J25" s="20">
        <f t="shared" si="5"/>
        <v>0</v>
      </c>
      <c r="K25" s="19">
        <f t="shared" si="6"/>
        <v>0</v>
      </c>
      <c r="L25" s="20">
        <v>0</v>
      </c>
      <c r="M25" s="20">
        <v>0</v>
      </c>
      <c r="N25" s="20">
        <f t="shared" si="7"/>
        <v>0</v>
      </c>
      <c r="O25" s="19">
        <f t="shared" si="8"/>
        <v>0</v>
      </c>
      <c r="P25" s="20">
        <v>0</v>
      </c>
      <c r="Q25" s="20">
        <v>0</v>
      </c>
      <c r="R25" s="20">
        <f t="shared" si="9"/>
        <v>0</v>
      </c>
      <c r="S25" s="19">
        <f t="shared" si="10"/>
        <v>0</v>
      </c>
      <c r="T25" s="20">
        <f t="shared" si="11"/>
        <v>0</v>
      </c>
      <c r="U25" s="20">
        <f t="shared" si="23"/>
        <v>0</v>
      </c>
      <c r="V25" s="20">
        <f t="shared" si="13"/>
        <v>0</v>
      </c>
      <c r="W25" s="19">
        <f t="shared" si="14"/>
        <v>0</v>
      </c>
      <c r="X25" s="20">
        <v>0</v>
      </c>
      <c r="Y25" s="20">
        <v>0</v>
      </c>
      <c r="Z25" s="20">
        <f t="shared" si="15"/>
        <v>0</v>
      </c>
      <c r="AA25" s="19">
        <f t="shared" si="16"/>
        <v>0</v>
      </c>
      <c r="AB25" s="20">
        <v>0</v>
      </c>
      <c r="AC25" s="20">
        <v>0</v>
      </c>
      <c r="AD25" s="20">
        <f t="shared" si="17"/>
        <v>0</v>
      </c>
      <c r="AE25" s="19">
        <f t="shared" si="18"/>
        <v>0</v>
      </c>
      <c r="AF25" s="20">
        <v>0</v>
      </c>
      <c r="AG25" s="20">
        <v>0</v>
      </c>
      <c r="AH25" s="20">
        <f t="shared" si="19"/>
        <v>0</v>
      </c>
      <c r="AI25" s="19">
        <f t="shared" si="20"/>
        <v>0</v>
      </c>
      <c r="AJ25" s="20">
        <v>5270</v>
      </c>
      <c r="AK25" s="20">
        <v>0</v>
      </c>
      <c r="AL25" s="20">
        <f t="shared" si="21"/>
        <v>5270</v>
      </c>
      <c r="AM25" s="19">
        <f t="shared" si="22"/>
        <v>79050</v>
      </c>
    </row>
    <row r="26" s="2" customFormat="1" ht="45" customHeight="1" spans="1:40">
      <c r="A26" s="13">
        <v>20</v>
      </c>
      <c r="B26" s="8" t="s">
        <v>23</v>
      </c>
      <c r="C26" s="19">
        <f t="shared" si="0"/>
        <v>73110</v>
      </c>
      <c r="D26" s="20">
        <f t="shared" si="1"/>
        <v>0</v>
      </c>
      <c r="E26" s="20">
        <f t="shared" si="2"/>
        <v>137</v>
      </c>
      <c r="F26" s="20">
        <f t="shared" si="3"/>
        <v>137</v>
      </c>
      <c r="G26" s="19">
        <f t="shared" si="4"/>
        <v>15500</v>
      </c>
      <c r="H26" s="20">
        <v>0</v>
      </c>
      <c r="I26" s="20">
        <v>39</v>
      </c>
      <c r="J26" s="20">
        <f t="shared" si="5"/>
        <v>39</v>
      </c>
      <c r="K26" s="19">
        <f t="shared" si="6"/>
        <v>1560</v>
      </c>
      <c r="L26" s="20">
        <v>0</v>
      </c>
      <c r="M26" s="20">
        <v>29</v>
      </c>
      <c r="N26" s="20">
        <f t="shared" si="7"/>
        <v>29</v>
      </c>
      <c r="O26" s="19">
        <f t="shared" si="8"/>
        <v>2900</v>
      </c>
      <c r="P26" s="20">
        <v>0</v>
      </c>
      <c r="Q26" s="20">
        <v>69</v>
      </c>
      <c r="R26" s="20">
        <f t="shared" si="9"/>
        <v>69</v>
      </c>
      <c r="S26" s="19">
        <f t="shared" si="10"/>
        <v>11040</v>
      </c>
      <c r="T26" s="20">
        <f t="shared" si="11"/>
        <v>0</v>
      </c>
      <c r="U26" s="20">
        <f t="shared" si="23"/>
        <v>1640</v>
      </c>
      <c r="V26" s="20">
        <f t="shared" si="13"/>
        <v>1640</v>
      </c>
      <c r="W26" s="19">
        <f t="shared" si="14"/>
        <v>57610</v>
      </c>
      <c r="X26" s="20">
        <v>0</v>
      </c>
      <c r="Y26" s="20">
        <v>1051</v>
      </c>
      <c r="Z26" s="20">
        <f t="shared" si="15"/>
        <v>1051</v>
      </c>
      <c r="AA26" s="19">
        <f t="shared" si="16"/>
        <v>21020</v>
      </c>
      <c r="AB26" s="20">
        <v>0</v>
      </c>
      <c r="AC26" s="20">
        <v>351</v>
      </c>
      <c r="AD26" s="20">
        <f t="shared" si="17"/>
        <v>351</v>
      </c>
      <c r="AE26" s="19">
        <f t="shared" si="18"/>
        <v>17550</v>
      </c>
      <c r="AF26" s="20">
        <v>0</v>
      </c>
      <c r="AG26" s="20">
        <v>238</v>
      </c>
      <c r="AH26" s="20">
        <f t="shared" si="19"/>
        <v>238</v>
      </c>
      <c r="AI26" s="19">
        <f t="shared" si="20"/>
        <v>19040</v>
      </c>
      <c r="AJ26" s="20">
        <v>0</v>
      </c>
      <c r="AK26" s="20">
        <v>0</v>
      </c>
      <c r="AL26" s="20">
        <f t="shared" si="21"/>
        <v>0</v>
      </c>
      <c r="AM26" s="19">
        <f t="shared" si="22"/>
        <v>0</v>
      </c>
      <c r="AN26" s="3"/>
    </row>
    <row r="27" s="3" customFormat="1" ht="45" customHeight="1" spans="1:39">
      <c r="A27" s="13">
        <v>21</v>
      </c>
      <c r="B27" s="8" t="s">
        <v>24</v>
      </c>
      <c r="C27" s="19">
        <f t="shared" si="0"/>
        <v>69075</v>
      </c>
      <c r="D27" s="20">
        <f t="shared" si="1"/>
        <v>0</v>
      </c>
      <c r="E27" s="20">
        <f t="shared" si="2"/>
        <v>0</v>
      </c>
      <c r="F27" s="20">
        <f t="shared" si="3"/>
        <v>0</v>
      </c>
      <c r="G27" s="19">
        <f t="shared" si="4"/>
        <v>0</v>
      </c>
      <c r="H27" s="20">
        <v>0</v>
      </c>
      <c r="I27" s="20">
        <v>0</v>
      </c>
      <c r="J27" s="20">
        <f t="shared" si="5"/>
        <v>0</v>
      </c>
      <c r="K27" s="19">
        <f t="shared" si="6"/>
        <v>0</v>
      </c>
      <c r="L27" s="20">
        <v>0</v>
      </c>
      <c r="M27" s="20">
        <v>0</v>
      </c>
      <c r="N27" s="20">
        <f t="shared" si="7"/>
        <v>0</v>
      </c>
      <c r="O27" s="19">
        <f t="shared" si="8"/>
        <v>0</v>
      </c>
      <c r="P27" s="20">
        <v>0</v>
      </c>
      <c r="Q27" s="20">
        <v>0</v>
      </c>
      <c r="R27" s="20">
        <f t="shared" si="9"/>
        <v>0</v>
      </c>
      <c r="S27" s="19">
        <f t="shared" si="10"/>
        <v>0</v>
      </c>
      <c r="T27" s="20">
        <f t="shared" si="11"/>
        <v>0</v>
      </c>
      <c r="U27" s="20">
        <f t="shared" si="23"/>
        <v>0</v>
      </c>
      <c r="V27" s="20">
        <f t="shared" ref="V27:V45" si="24">T27+U27</f>
        <v>0</v>
      </c>
      <c r="W27" s="19">
        <f t="shared" si="14"/>
        <v>0</v>
      </c>
      <c r="X27" s="20">
        <v>0</v>
      </c>
      <c r="Y27" s="20">
        <v>0</v>
      </c>
      <c r="Z27" s="20">
        <f t="shared" ref="Z27:Z45" si="25">X27+Y27</f>
        <v>0</v>
      </c>
      <c r="AA27" s="19">
        <f t="shared" si="16"/>
        <v>0</v>
      </c>
      <c r="AB27" s="20">
        <v>0</v>
      </c>
      <c r="AC27" s="20">
        <v>0</v>
      </c>
      <c r="AD27" s="20">
        <f t="shared" ref="AD27:AD45" si="26">AB27+AC27</f>
        <v>0</v>
      </c>
      <c r="AE27" s="19">
        <f t="shared" si="18"/>
        <v>0</v>
      </c>
      <c r="AF27" s="20">
        <v>0</v>
      </c>
      <c r="AG27" s="20">
        <v>0</v>
      </c>
      <c r="AH27" s="20">
        <f t="shared" si="19"/>
        <v>0</v>
      </c>
      <c r="AI27" s="19">
        <f t="shared" si="20"/>
        <v>0</v>
      </c>
      <c r="AJ27" s="20">
        <v>4605</v>
      </c>
      <c r="AK27" s="20">
        <v>0</v>
      </c>
      <c r="AL27" s="20">
        <f t="shared" si="21"/>
        <v>4605</v>
      </c>
      <c r="AM27" s="19">
        <f t="shared" si="22"/>
        <v>69075</v>
      </c>
    </row>
    <row r="28" s="2" customFormat="1" ht="45" customHeight="1" spans="1:40">
      <c r="A28" s="13">
        <v>22</v>
      </c>
      <c r="B28" s="8" t="s">
        <v>25</v>
      </c>
      <c r="C28" s="19">
        <f t="shared" si="0"/>
        <v>69015</v>
      </c>
      <c r="D28" s="20">
        <f t="shared" si="1"/>
        <v>0</v>
      </c>
      <c r="E28" s="20">
        <f t="shared" si="2"/>
        <v>0</v>
      </c>
      <c r="F28" s="20">
        <f t="shared" si="3"/>
        <v>0</v>
      </c>
      <c r="G28" s="19">
        <f t="shared" si="4"/>
        <v>0</v>
      </c>
      <c r="H28" s="20">
        <v>0</v>
      </c>
      <c r="I28" s="20">
        <v>0</v>
      </c>
      <c r="J28" s="20">
        <f t="shared" si="5"/>
        <v>0</v>
      </c>
      <c r="K28" s="19">
        <f t="shared" si="6"/>
        <v>0</v>
      </c>
      <c r="L28" s="20">
        <v>0</v>
      </c>
      <c r="M28" s="20">
        <v>0</v>
      </c>
      <c r="N28" s="20">
        <f t="shared" si="7"/>
        <v>0</v>
      </c>
      <c r="O28" s="19">
        <f t="shared" si="8"/>
        <v>0</v>
      </c>
      <c r="P28" s="20">
        <v>0</v>
      </c>
      <c r="Q28" s="20">
        <v>0</v>
      </c>
      <c r="R28" s="20">
        <f t="shared" si="9"/>
        <v>0</v>
      </c>
      <c r="S28" s="19">
        <f t="shared" si="10"/>
        <v>0</v>
      </c>
      <c r="T28" s="20">
        <f t="shared" si="11"/>
        <v>0</v>
      </c>
      <c r="U28" s="20">
        <f t="shared" si="23"/>
        <v>0</v>
      </c>
      <c r="V28" s="20">
        <f t="shared" si="24"/>
        <v>0</v>
      </c>
      <c r="W28" s="19">
        <f t="shared" si="14"/>
        <v>0</v>
      </c>
      <c r="X28" s="20">
        <v>0</v>
      </c>
      <c r="Y28" s="20">
        <v>0</v>
      </c>
      <c r="Z28" s="20">
        <f t="shared" si="25"/>
        <v>0</v>
      </c>
      <c r="AA28" s="19">
        <f t="shared" si="16"/>
        <v>0</v>
      </c>
      <c r="AB28" s="20">
        <v>0</v>
      </c>
      <c r="AC28" s="20">
        <v>0</v>
      </c>
      <c r="AD28" s="20">
        <f t="shared" si="26"/>
        <v>0</v>
      </c>
      <c r="AE28" s="19">
        <f t="shared" si="18"/>
        <v>0</v>
      </c>
      <c r="AF28" s="20">
        <v>0</v>
      </c>
      <c r="AG28" s="20">
        <v>0</v>
      </c>
      <c r="AH28" s="20">
        <f t="shared" si="19"/>
        <v>0</v>
      </c>
      <c r="AI28" s="19">
        <f t="shared" si="20"/>
        <v>0</v>
      </c>
      <c r="AJ28" s="20">
        <v>461</v>
      </c>
      <c r="AK28" s="20">
        <v>4140</v>
      </c>
      <c r="AL28" s="20">
        <f t="shared" si="21"/>
        <v>4601</v>
      </c>
      <c r="AM28" s="19">
        <f t="shared" si="22"/>
        <v>69015</v>
      </c>
      <c r="AN28" s="3"/>
    </row>
    <row r="29" s="3" customFormat="1" ht="45" customHeight="1" spans="1:39">
      <c r="A29" s="13">
        <v>23</v>
      </c>
      <c r="B29" s="8" t="s">
        <v>26</v>
      </c>
      <c r="C29" s="19">
        <f t="shared" si="0"/>
        <v>56190</v>
      </c>
      <c r="D29" s="20">
        <f t="shared" si="1"/>
        <v>0</v>
      </c>
      <c r="E29" s="20">
        <f t="shared" si="2"/>
        <v>0</v>
      </c>
      <c r="F29" s="20">
        <f t="shared" si="3"/>
        <v>0</v>
      </c>
      <c r="G29" s="19">
        <f t="shared" si="4"/>
        <v>0</v>
      </c>
      <c r="H29" s="20">
        <v>0</v>
      </c>
      <c r="I29" s="20">
        <v>0</v>
      </c>
      <c r="J29" s="20">
        <f t="shared" si="5"/>
        <v>0</v>
      </c>
      <c r="K29" s="19">
        <f t="shared" si="6"/>
        <v>0</v>
      </c>
      <c r="L29" s="20">
        <v>0</v>
      </c>
      <c r="M29" s="20">
        <v>0</v>
      </c>
      <c r="N29" s="20">
        <f t="shared" si="7"/>
        <v>0</v>
      </c>
      <c r="O29" s="19">
        <f t="shared" si="8"/>
        <v>0</v>
      </c>
      <c r="P29" s="20">
        <v>0</v>
      </c>
      <c r="Q29" s="20">
        <v>0</v>
      </c>
      <c r="R29" s="20">
        <f t="shared" si="9"/>
        <v>0</v>
      </c>
      <c r="S29" s="19">
        <f t="shared" si="10"/>
        <v>0</v>
      </c>
      <c r="T29" s="20">
        <f t="shared" si="11"/>
        <v>0</v>
      </c>
      <c r="U29" s="20">
        <f t="shared" si="23"/>
        <v>0</v>
      </c>
      <c r="V29" s="20">
        <f t="shared" si="24"/>
        <v>0</v>
      </c>
      <c r="W29" s="19">
        <f t="shared" si="14"/>
        <v>0</v>
      </c>
      <c r="X29" s="20">
        <v>0</v>
      </c>
      <c r="Y29" s="20">
        <v>0</v>
      </c>
      <c r="Z29" s="20">
        <f t="shared" si="25"/>
        <v>0</v>
      </c>
      <c r="AA29" s="19">
        <f t="shared" si="16"/>
        <v>0</v>
      </c>
      <c r="AB29" s="20">
        <v>0</v>
      </c>
      <c r="AC29" s="20">
        <v>0</v>
      </c>
      <c r="AD29" s="20">
        <f t="shared" si="26"/>
        <v>0</v>
      </c>
      <c r="AE29" s="19">
        <f t="shared" si="18"/>
        <v>0</v>
      </c>
      <c r="AF29" s="20">
        <v>0</v>
      </c>
      <c r="AG29" s="20">
        <v>0</v>
      </c>
      <c r="AH29" s="20">
        <f t="shared" si="19"/>
        <v>0</v>
      </c>
      <c r="AI29" s="19">
        <f t="shared" si="20"/>
        <v>0</v>
      </c>
      <c r="AJ29" s="20">
        <v>3746</v>
      </c>
      <c r="AK29" s="20">
        <v>0</v>
      </c>
      <c r="AL29" s="20">
        <f t="shared" si="21"/>
        <v>3746</v>
      </c>
      <c r="AM29" s="19">
        <f t="shared" si="22"/>
        <v>56190</v>
      </c>
    </row>
    <row r="30" s="2" customFormat="1" ht="45" customHeight="1" spans="1:40">
      <c r="A30" s="13">
        <v>24</v>
      </c>
      <c r="B30" s="8" t="s">
        <v>27</v>
      </c>
      <c r="C30" s="19">
        <f t="shared" si="0"/>
        <v>54735</v>
      </c>
      <c r="D30" s="20">
        <f t="shared" si="1"/>
        <v>0</v>
      </c>
      <c r="E30" s="20">
        <f t="shared" si="2"/>
        <v>0</v>
      </c>
      <c r="F30" s="20">
        <f t="shared" si="3"/>
        <v>0</v>
      </c>
      <c r="G30" s="19">
        <f t="shared" si="4"/>
        <v>0</v>
      </c>
      <c r="H30" s="20">
        <v>0</v>
      </c>
      <c r="I30" s="20">
        <v>0</v>
      </c>
      <c r="J30" s="20">
        <f t="shared" si="5"/>
        <v>0</v>
      </c>
      <c r="K30" s="19">
        <f t="shared" si="6"/>
        <v>0</v>
      </c>
      <c r="L30" s="20">
        <v>0</v>
      </c>
      <c r="M30" s="20">
        <v>0</v>
      </c>
      <c r="N30" s="20">
        <f t="shared" si="7"/>
        <v>0</v>
      </c>
      <c r="O30" s="19">
        <f t="shared" si="8"/>
        <v>0</v>
      </c>
      <c r="P30" s="20">
        <v>0</v>
      </c>
      <c r="Q30" s="20">
        <v>0</v>
      </c>
      <c r="R30" s="20">
        <f t="shared" si="9"/>
        <v>0</v>
      </c>
      <c r="S30" s="19">
        <f t="shared" si="10"/>
        <v>0</v>
      </c>
      <c r="T30" s="20">
        <f t="shared" si="11"/>
        <v>0</v>
      </c>
      <c r="U30" s="20">
        <f t="shared" si="23"/>
        <v>0</v>
      </c>
      <c r="V30" s="20">
        <f t="shared" si="24"/>
        <v>0</v>
      </c>
      <c r="W30" s="19">
        <f t="shared" si="14"/>
        <v>0</v>
      </c>
      <c r="X30" s="20">
        <v>0</v>
      </c>
      <c r="Y30" s="20">
        <v>0</v>
      </c>
      <c r="Z30" s="20">
        <f t="shared" si="25"/>
        <v>0</v>
      </c>
      <c r="AA30" s="19">
        <f t="shared" si="16"/>
        <v>0</v>
      </c>
      <c r="AB30" s="20">
        <v>0</v>
      </c>
      <c r="AC30" s="20">
        <v>0</v>
      </c>
      <c r="AD30" s="20">
        <f t="shared" si="26"/>
        <v>0</v>
      </c>
      <c r="AE30" s="19">
        <f t="shared" si="18"/>
        <v>0</v>
      </c>
      <c r="AF30" s="20">
        <v>0</v>
      </c>
      <c r="AG30" s="20">
        <v>0</v>
      </c>
      <c r="AH30" s="20">
        <f t="shared" si="19"/>
        <v>0</v>
      </c>
      <c r="AI30" s="19">
        <f t="shared" si="20"/>
        <v>0</v>
      </c>
      <c r="AJ30" s="20">
        <v>0</v>
      </c>
      <c r="AK30" s="20">
        <v>3649</v>
      </c>
      <c r="AL30" s="20">
        <f t="shared" si="21"/>
        <v>3649</v>
      </c>
      <c r="AM30" s="19">
        <f t="shared" si="22"/>
        <v>54735</v>
      </c>
      <c r="AN30" s="3"/>
    </row>
    <row r="31" s="3" customFormat="1" ht="45" customHeight="1" spans="1:39">
      <c r="A31" s="13">
        <v>25</v>
      </c>
      <c r="B31" s="8" t="s">
        <v>53</v>
      </c>
      <c r="C31" s="19">
        <f t="shared" si="0"/>
        <v>52000</v>
      </c>
      <c r="D31" s="20">
        <f t="shared" si="1"/>
        <v>0</v>
      </c>
      <c r="E31" s="20">
        <f t="shared" si="2"/>
        <v>0</v>
      </c>
      <c r="F31" s="20">
        <f t="shared" si="3"/>
        <v>0</v>
      </c>
      <c r="G31" s="19">
        <f t="shared" si="4"/>
        <v>0</v>
      </c>
      <c r="H31" s="20">
        <v>0</v>
      </c>
      <c r="I31" s="20">
        <v>0</v>
      </c>
      <c r="J31" s="20">
        <f t="shared" si="5"/>
        <v>0</v>
      </c>
      <c r="K31" s="19">
        <f t="shared" si="6"/>
        <v>0</v>
      </c>
      <c r="L31" s="20">
        <v>0</v>
      </c>
      <c r="M31" s="20">
        <v>0</v>
      </c>
      <c r="N31" s="20">
        <f t="shared" si="7"/>
        <v>0</v>
      </c>
      <c r="O31" s="19">
        <f t="shared" si="8"/>
        <v>0</v>
      </c>
      <c r="P31" s="20">
        <v>0</v>
      </c>
      <c r="Q31" s="20">
        <v>0</v>
      </c>
      <c r="R31" s="20">
        <f t="shared" si="9"/>
        <v>0</v>
      </c>
      <c r="S31" s="19">
        <f t="shared" si="10"/>
        <v>0</v>
      </c>
      <c r="T31" s="20">
        <f t="shared" si="11"/>
        <v>1040</v>
      </c>
      <c r="U31" s="20">
        <f t="shared" si="23"/>
        <v>0</v>
      </c>
      <c r="V31" s="20">
        <f t="shared" si="24"/>
        <v>1040</v>
      </c>
      <c r="W31" s="19">
        <f t="shared" si="14"/>
        <v>52000</v>
      </c>
      <c r="X31" s="20">
        <v>0</v>
      </c>
      <c r="Y31" s="20">
        <v>0</v>
      </c>
      <c r="Z31" s="20">
        <f t="shared" si="25"/>
        <v>0</v>
      </c>
      <c r="AA31" s="19">
        <f t="shared" si="16"/>
        <v>0</v>
      </c>
      <c r="AB31" s="20">
        <v>1040</v>
      </c>
      <c r="AC31" s="20">
        <v>0</v>
      </c>
      <c r="AD31" s="20">
        <f t="shared" si="26"/>
        <v>1040</v>
      </c>
      <c r="AE31" s="19">
        <f t="shared" si="18"/>
        <v>52000</v>
      </c>
      <c r="AF31" s="20">
        <v>0</v>
      </c>
      <c r="AG31" s="20">
        <v>0</v>
      </c>
      <c r="AH31" s="20">
        <f t="shared" si="19"/>
        <v>0</v>
      </c>
      <c r="AI31" s="19">
        <f t="shared" si="20"/>
        <v>0</v>
      </c>
      <c r="AJ31" s="20">
        <v>0</v>
      </c>
      <c r="AK31" s="20">
        <v>0</v>
      </c>
      <c r="AL31" s="20">
        <f t="shared" si="21"/>
        <v>0</v>
      </c>
      <c r="AM31" s="19">
        <f t="shared" si="22"/>
        <v>0</v>
      </c>
    </row>
    <row r="32" s="3" customFormat="1" ht="45" customHeight="1" spans="1:39">
      <c r="A32" s="13">
        <v>26</v>
      </c>
      <c r="B32" s="8" t="s">
        <v>29</v>
      </c>
      <c r="C32" s="19">
        <f t="shared" si="0"/>
        <v>48630</v>
      </c>
      <c r="D32" s="20">
        <f t="shared" si="1"/>
        <v>0</v>
      </c>
      <c r="E32" s="20">
        <f t="shared" si="2"/>
        <v>0</v>
      </c>
      <c r="F32" s="20">
        <f t="shared" si="3"/>
        <v>0</v>
      </c>
      <c r="G32" s="19">
        <f t="shared" si="4"/>
        <v>0</v>
      </c>
      <c r="H32" s="20">
        <v>0</v>
      </c>
      <c r="I32" s="20">
        <v>0</v>
      </c>
      <c r="J32" s="20">
        <f t="shared" si="5"/>
        <v>0</v>
      </c>
      <c r="K32" s="19">
        <f t="shared" si="6"/>
        <v>0</v>
      </c>
      <c r="L32" s="20">
        <v>0</v>
      </c>
      <c r="M32" s="20">
        <v>0</v>
      </c>
      <c r="N32" s="20">
        <f t="shared" si="7"/>
        <v>0</v>
      </c>
      <c r="O32" s="19">
        <f t="shared" si="8"/>
        <v>0</v>
      </c>
      <c r="P32" s="20">
        <v>0</v>
      </c>
      <c r="Q32" s="20">
        <v>0</v>
      </c>
      <c r="R32" s="20">
        <f t="shared" si="9"/>
        <v>0</v>
      </c>
      <c r="S32" s="19">
        <f t="shared" si="10"/>
        <v>0</v>
      </c>
      <c r="T32" s="20">
        <f t="shared" ref="T32:T45" si="27">X32+AB32+AF32</f>
        <v>0</v>
      </c>
      <c r="U32" s="20">
        <f t="shared" ref="U32:U45" si="28">Y32+AC32+AG32</f>
        <v>0</v>
      </c>
      <c r="V32" s="20">
        <f t="shared" si="24"/>
        <v>0</v>
      </c>
      <c r="W32" s="19">
        <f t="shared" si="14"/>
        <v>0</v>
      </c>
      <c r="X32" s="20">
        <v>0</v>
      </c>
      <c r="Y32" s="20">
        <v>0</v>
      </c>
      <c r="Z32" s="20">
        <f t="shared" si="25"/>
        <v>0</v>
      </c>
      <c r="AA32" s="19">
        <f t="shared" si="16"/>
        <v>0</v>
      </c>
      <c r="AB32" s="20">
        <v>0</v>
      </c>
      <c r="AC32" s="20">
        <v>0</v>
      </c>
      <c r="AD32" s="20">
        <f t="shared" si="26"/>
        <v>0</v>
      </c>
      <c r="AE32" s="19">
        <f t="shared" si="18"/>
        <v>0</v>
      </c>
      <c r="AF32" s="20">
        <v>0</v>
      </c>
      <c r="AG32" s="20">
        <v>0</v>
      </c>
      <c r="AH32" s="20">
        <f t="shared" si="19"/>
        <v>0</v>
      </c>
      <c r="AI32" s="19">
        <f t="shared" si="20"/>
        <v>0</v>
      </c>
      <c r="AJ32" s="20">
        <v>3242</v>
      </c>
      <c r="AK32" s="20">
        <v>0</v>
      </c>
      <c r="AL32" s="20">
        <f t="shared" si="21"/>
        <v>3242</v>
      </c>
      <c r="AM32" s="19">
        <f t="shared" si="22"/>
        <v>48630</v>
      </c>
    </row>
    <row r="33" s="3" customFormat="1" ht="45" customHeight="1" spans="1:39">
      <c r="A33" s="13">
        <v>27</v>
      </c>
      <c r="B33" s="8" t="s">
        <v>30</v>
      </c>
      <c r="C33" s="19">
        <f t="shared" si="0"/>
        <v>44280</v>
      </c>
      <c r="D33" s="20">
        <f t="shared" si="1"/>
        <v>108</v>
      </c>
      <c r="E33" s="20">
        <f t="shared" si="2"/>
        <v>222</v>
      </c>
      <c r="F33" s="20">
        <f t="shared" si="3"/>
        <v>330</v>
      </c>
      <c r="G33" s="19">
        <f t="shared" si="4"/>
        <v>44280</v>
      </c>
      <c r="H33" s="20">
        <v>0</v>
      </c>
      <c r="I33" s="20">
        <v>62</v>
      </c>
      <c r="J33" s="20">
        <f t="shared" si="5"/>
        <v>62</v>
      </c>
      <c r="K33" s="19">
        <f t="shared" si="6"/>
        <v>2480</v>
      </c>
      <c r="L33" s="20">
        <v>5</v>
      </c>
      <c r="M33" s="20">
        <v>13</v>
      </c>
      <c r="N33" s="20">
        <f t="shared" si="7"/>
        <v>18</v>
      </c>
      <c r="O33" s="19">
        <f t="shared" si="8"/>
        <v>1800</v>
      </c>
      <c r="P33" s="20">
        <v>103</v>
      </c>
      <c r="Q33" s="20">
        <v>147</v>
      </c>
      <c r="R33" s="20">
        <f t="shared" si="9"/>
        <v>250</v>
      </c>
      <c r="S33" s="19">
        <f t="shared" si="10"/>
        <v>40000</v>
      </c>
      <c r="T33" s="20">
        <f t="shared" si="27"/>
        <v>0</v>
      </c>
      <c r="U33" s="20">
        <f t="shared" si="28"/>
        <v>0</v>
      </c>
      <c r="V33" s="20">
        <f t="shared" si="24"/>
        <v>0</v>
      </c>
      <c r="W33" s="19">
        <f t="shared" si="14"/>
        <v>0</v>
      </c>
      <c r="X33" s="20">
        <v>0</v>
      </c>
      <c r="Y33" s="20">
        <v>0</v>
      </c>
      <c r="Z33" s="20">
        <f t="shared" si="25"/>
        <v>0</v>
      </c>
      <c r="AA33" s="19">
        <f t="shared" si="16"/>
        <v>0</v>
      </c>
      <c r="AB33" s="20">
        <v>0</v>
      </c>
      <c r="AC33" s="20">
        <v>0</v>
      </c>
      <c r="AD33" s="20">
        <f t="shared" si="26"/>
        <v>0</v>
      </c>
      <c r="AE33" s="19">
        <f t="shared" si="18"/>
        <v>0</v>
      </c>
      <c r="AF33" s="20">
        <v>0</v>
      </c>
      <c r="AG33" s="20">
        <v>0</v>
      </c>
      <c r="AH33" s="20">
        <f t="shared" si="19"/>
        <v>0</v>
      </c>
      <c r="AI33" s="19">
        <f t="shared" si="20"/>
        <v>0</v>
      </c>
      <c r="AJ33" s="20">
        <v>0</v>
      </c>
      <c r="AK33" s="20">
        <v>0</v>
      </c>
      <c r="AL33" s="20">
        <f t="shared" si="21"/>
        <v>0</v>
      </c>
      <c r="AM33" s="19">
        <f t="shared" si="22"/>
        <v>0</v>
      </c>
    </row>
    <row r="34" s="3" customFormat="1" ht="45" customHeight="1" spans="1:39">
      <c r="A34" s="13">
        <v>28</v>
      </c>
      <c r="B34" s="8" t="s">
        <v>31</v>
      </c>
      <c r="C34" s="19">
        <f t="shared" si="0"/>
        <v>33040</v>
      </c>
      <c r="D34" s="20">
        <f t="shared" si="1"/>
        <v>0</v>
      </c>
      <c r="E34" s="20">
        <f t="shared" si="2"/>
        <v>328</v>
      </c>
      <c r="F34" s="20">
        <f t="shared" si="3"/>
        <v>328</v>
      </c>
      <c r="G34" s="19">
        <f t="shared" si="4"/>
        <v>33040</v>
      </c>
      <c r="H34" s="20">
        <v>0</v>
      </c>
      <c r="I34" s="20">
        <v>75</v>
      </c>
      <c r="J34" s="20">
        <f t="shared" si="5"/>
        <v>75</v>
      </c>
      <c r="K34" s="19">
        <f t="shared" si="6"/>
        <v>3000</v>
      </c>
      <c r="L34" s="20">
        <v>0</v>
      </c>
      <c r="M34" s="20">
        <v>174</v>
      </c>
      <c r="N34" s="20">
        <f t="shared" si="7"/>
        <v>174</v>
      </c>
      <c r="O34" s="19">
        <f t="shared" si="8"/>
        <v>17400</v>
      </c>
      <c r="P34" s="20">
        <v>0</v>
      </c>
      <c r="Q34" s="20">
        <v>79</v>
      </c>
      <c r="R34" s="20">
        <f t="shared" si="9"/>
        <v>79</v>
      </c>
      <c r="S34" s="19">
        <f t="shared" si="10"/>
        <v>12640</v>
      </c>
      <c r="T34" s="20">
        <f t="shared" si="27"/>
        <v>0</v>
      </c>
      <c r="U34" s="20">
        <f t="shared" si="28"/>
        <v>0</v>
      </c>
      <c r="V34" s="20">
        <f t="shared" si="24"/>
        <v>0</v>
      </c>
      <c r="W34" s="19">
        <f t="shared" si="14"/>
        <v>0</v>
      </c>
      <c r="X34" s="20">
        <v>0</v>
      </c>
      <c r="Y34" s="20">
        <v>0</v>
      </c>
      <c r="Z34" s="20">
        <f t="shared" si="25"/>
        <v>0</v>
      </c>
      <c r="AA34" s="19">
        <f t="shared" si="16"/>
        <v>0</v>
      </c>
      <c r="AB34" s="20">
        <v>0</v>
      </c>
      <c r="AC34" s="20">
        <v>0</v>
      </c>
      <c r="AD34" s="20">
        <f t="shared" si="26"/>
        <v>0</v>
      </c>
      <c r="AE34" s="19">
        <f t="shared" si="18"/>
        <v>0</v>
      </c>
      <c r="AF34" s="20">
        <v>0</v>
      </c>
      <c r="AG34" s="20">
        <v>0</v>
      </c>
      <c r="AH34" s="20">
        <f t="shared" si="19"/>
        <v>0</v>
      </c>
      <c r="AI34" s="19">
        <f t="shared" si="20"/>
        <v>0</v>
      </c>
      <c r="AJ34" s="20">
        <v>0</v>
      </c>
      <c r="AK34" s="20">
        <v>0</v>
      </c>
      <c r="AL34" s="20">
        <f t="shared" si="21"/>
        <v>0</v>
      </c>
      <c r="AM34" s="19">
        <f t="shared" si="22"/>
        <v>0</v>
      </c>
    </row>
    <row r="35" s="3" customFormat="1" ht="45" customHeight="1" spans="1:39">
      <c r="A35" s="13">
        <v>29</v>
      </c>
      <c r="B35" s="8" t="s">
        <v>32</v>
      </c>
      <c r="C35" s="19">
        <f t="shared" si="0"/>
        <v>28720</v>
      </c>
      <c r="D35" s="20">
        <f t="shared" si="1"/>
        <v>0</v>
      </c>
      <c r="E35" s="20">
        <f t="shared" si="2"/>
        <v>238</v>
      </c>
      <c r="F35" s="20">
        <f t="shared" si="3"/>
        <v>238</v>
      </c>
      <c r="G35" s="19">
        <f t="shared" si="4"/>
        <v>28720</v>
      </c>
      <c r="H35" s="20">
        <v>0</v>
      </c>
      <c r="I35" s="20">
        <v>14</v>
      </c>
      <c r="J35" s="20">
        <f t="shared" si="5"/>
        <v>14</v>
      </c>
      <c r="K35" s="19">
        <f t="shared" si="6"/>
        <v>560</v>
      </c>
      <c r="L35" s="20">
        <v>0</v>
      </c>
      <c r="M35" s="20">
        <v>128</v>
      </c>
      <c r="N35" s="20">
        <f t="shared" si="7"/>
        <v>128</v>
      </c>
      <c r="O35" s="19">
        <f t="shared" si="8"/>
        <v>12800</v>
      </c>
      <c r="P35" s="20">
        <v>0</v>
      </c>
      <c r="Q35" s="20">
        <v>96</v>
      </c>
      <c r="R35" s="20">
        <f t="shared" si="9"/>
        <v>96</v>
      </c>
      <c r="S35" s="19">
        <f t="shared" si="10"/>
        <v>15360</v>
      </c>
      <c r="T35" s="20">
        <f t="shared" si="27"/>
        <v>0</v>
      </c>
      <c r="U35" s="20">
        <f t="shared" si="28"/>
        <v>0</v>
      </c>
      <c r="V35" s="20">
        <f t="shared" si="24"/>
        <v>0</v>
      </c>
      <c r="W35" s="19">
        <f t="shared" si="14"/>
        <v>0</v>
      </c>
      <c r="X35" s="20">
        <v>0</v>
      </c>
      <c r="Y35" s="20">
        <v>0</v>
      </c>
      <c r="Z35" s="20">
        <f t="shared" si="25"/>
        <v>0</v>
      </c>
      <c r="AA35" s="19">
        <f t="shared" si="16"/>
        <v>0</v>
      </c>
      <c r="AB35" s="20">
        <v>0</v>
      </c>
      <c r="AC35" s="20">
        <v>0</v>
      </c>
      <c r="AD35" s="20">
        <f t="shared" si="26"/>
        <v>0</v>
      </c>
      <c r="AE35" s="19">
        <f t="shared" si="18"/>
        <v>0</v>
      </c>
      <c r="AF35" s="20">
        <v>0</v>
      </c>
      <c r="AG35" s="20">
        <v>0</v>
      </c>
      <c r="AH35" s="20">
        <f t="shared" si="19"/>
        <v>0</v>
      </c>
      <c r="AI35" s="19">
        <f t="shared" si="20"/>
        <v>0</v>
      </c>
      <c r="AJ35" s="20">
        <v>0</v>
      </c>
      <c r="AK35" s="20">
        <v>0</v>
      </c>
      <c r="AL35" s="20">
        <f t="shared" si="21"/>
        <v>0</v>
      </c>
      <c r="AM35" s="19">
        <f t="shared" si="22"/>
        <v>0</v>
      </c>
    </row>
    <row r="36" s="3" customFormat="1" ht="45" customHeight="1" spans="1:39">
      <c r="A36" s="13">
        <v>30</v>
      </c>
      <c r="B36" s="8" t="s">
        <v>33</v>
      </c>
      <c r="C36" s="19">
        <f t="shared" si="0"/>
        <v>22930</v>
      </c>
      <c r="D36" s="20">
        <f t="shared" si="1"/>
        <v>0</v>
      </c>
      <c r="E36" s="20">
        <f t="shared" si="2"/>
        <v>0</v>
      </c>
      <c r="F36" s="20">
        <f t="shared" si="3"/>
        <v>0</v>
      </c>
      <c r="G36" s="19">
        <f t="shared" si="4"/>
        <v>0</v>
      </c>
      <c r="H36" s="20">
        <v>0</v>
      </c>
      <c r="I36" s="20">
        <v>0</v>
      </c>
      <c r="J36" s="20">
        <f t="shared" si="5"/>
        <v>0</v>
      </c>
      <c r="K36" s="19">
        <f t="shared" si="6"/>
        <v>0</v>
      </c>
      <c r="L36" s="20">
        <v>0</v>
      </c>
      <c r="M36" s="20">
        <v>0</v>
      </c>
      <c r="N36" s="20">
        <f t="shared" si="7"/>
        <v>0</v>
      </c>
      <c r="O36" s="19">
        <f t="shared" si="8"/>
        <v>0</v>
      </c>
      <c r="P36" s="20">
        <v>0</v>
      </c>
      <c r="Q36" s="20">
        <v>0</v>
      </c>
      <c r="R36" s="20">
        <f t="shared" si="9"/>
        <v>0</v>
      </c>
      <c r="S36" s="19">
        <f t="shared" si="10"/>
        <v>0</v>
      </c>
      <c r="T36" s="20">
        <f t="shared" si="27"/>
        <v>1043</v>
      </c>
      <c r="U36" s="20">
        <f t="shared" si="28"/>
        <v>0</v>
      </c>
      <c r="V36" s="20">
        <f t="shared" si="24"/>
        <v>1043</v>
      </c>
      <c r="W36" s="19">
        <f t="shared" si="14"/>
        <v>22930</v>
      </c>
      <c r="X36" s="20">
        <v>974</v>
      </c>
      <c r="Y36" s="20">
        <v>0</v>
      </c>
      <c r="Z36" s="20">
        <f t="shared" si="25"/>
        <v>974</v>
      </c>
      <c r="AA36" s="19">
        <f t="shared" si="16"/>
        <v>19480</v>
      </c>
      <c r="AB36" s="20">
        <v>69</v>
      </c>
      <c r="AC36" s="20">
        <v>0</v>
      </c>
      <c r="AD36" s="20">
        <f t="shared" si="26"/>
        <v>69</v>
      </c>
      <c r="AE36" s="19">
        <f t="shared" si="18"/>
        <v>3450</v>
      </c>
      <c r="AF36" s="20">
        <v>0</v>
      </c>
      <c r="AG36" s="20">
        <v>0</v>
      </c>
      <c r="AH36" s="20">
        <f t="shared" si="19"/>
        <v>0</v>
      </c>
      <c r="AI36" s="19">
        <f t="shared" si="20"/>
        <v>0</v>
      </c>
      <c r="AJ36" s="20">
        <v>0</v>
      </c>
      <c r="AK36" s="20">
        <v>0</v>
      </c>
      <c r="AL36" s="20">
        <f t="shared" si="21"/>
        <v>0</v>
      </c>
      <c r="AM36" s="19">
        <f t="shared" si="22"/>
        <v>0</v>
      </c>
    </row>
    <row r="37" s="3" customFormat="1" ht="45" customHeight="1" spans="1:39">
      <c r="A37" s="13">
        <v>31</v>
      </c>
      <c r="B37" s="8" t="s">
        <v>34</v>
      </c>
      <c r="C37" s="19">
        <f t="shared" si="0"/>
        <v>16560</v>
      </c>
      <c r="D37" s="20">
        <f t="shared" si="1"/>
        <v>0</v>
      </c>
      <c r="E37" s="20">
        <f t="shared" si="2"/>
        <v>111</v>
      </c>
      <c r="F37" s="20">
        <f t="shared" si="3"/>
        <v>111</v>
      </c>
      <c r="G37" s="19">
        <f t="shared" si="4"/>
        <v>16560</v>
      </c>
      <c r="H37" s="20">
        <v>0</v>
      </c>
      <c r="I37" s="20">
        <v>5</v>
      </c>
      <c r="J37" s="20">
        <f t="shared" si="5"/>
        <v>5</v>
      </c>
      <c r="K37" s="19">
        <f t="shared" si="6"/>
        <v>200</v>
      </c>
      <c r="L37" s="20">
        <v>0</v>
      </c>
      <c r="M37" s="20">
        <v>10</v>
      </c>
      <c r="N37" s="20">
        <f t="shared" si="7"/>
        <v>10</v>
      </c>
      <c r="O37" s="19">
        <f t="shared" si="8"/>
        <v>1000</v>
      </c>
      <c r="P37" s="20">
        <v>0</v>
      </c>
      <c r="Q37" s="20">
        <v>96</v>
      </c>
      <c r="R37" s="20">
        <f t="shared" si="9"/>
        <v>96</v>
      </c>
      <c r="S37" s="19">
        <f t="shared" si="10"/>
        <v>15360</v>
      </c>
      <c r="T37" s="20">
        <f t="shared" si="27"/>
        <v>0</v>
      </c>
      <c r="U37" s="20">
        <f t="shared" si="28"/>
        <v>0</v>
      </c>
      <c r="V37" s="20">
        <f t="shared" si="24"/>
        <v>0</v>
      </c>
      <c r="W37" s="19">
        <f t="shared" si="14"/>
        <v>0</v>
      </c>
      <c r="X37" s="20">
        <v>0</v>
      </c>
      <c r="Y37" s="20">
        <v>0</v>
      </c>
      <c r="Z37" s="20">
        <f t="shared" si="25"/>
        <v>0</v>
      </c>
      <c r="AA37" s="19">
        <f t="shared" si="16"/>
        <v>0</v>
      </c>
      <c r="AB37" s="20">
        <v>0</v>
      </c>
      <c r="AC37" s="20">
        <v>0</v>
      </c>
      <c r="AD37" s="20">
        <f t="shared" si="26"/>
        <v>0</v>
      </c>
      <c r="AE37" s="19">
        <f t="shared" si="18"/>
        <v>0</v>
      </c>
      <c r="AF37" s="20">
        <v>0</v>
      </c>
      <c r="AG37" s="20">
        <v>0</v>
      </c>
      <c r="AH37" s="20">
        <f t="shared" si="19"/>
        <v>0</v>
      </c>
      <c r="AI37" s="19">
        <f t="shared" si="20"/>
        <v>0</v>
      </c>
      <c r="AJ37" s="20">
        <v>0</v>
      </c>
      <c r="AK37" s="20">
        <v>0</v>
      </c>
      <c r="AL37" s="20">
        <f t="shared" si="21"/>
        <v>0</v>
      </c>
      <c r="AM37" s="19">
        <f t="shared" si="22"/>
        <v>0</v>
      </c>
    </row>
    <row r="38" s="2" customFormat="1" ht="45" customHeight="1" spans="1:40">
      <c r="A38" s="13">
        <v>32</v>
      </c>
      <c r="B38" s="8" t="s">
        <v>35</v>
      </c>
      <c r="C38" s="19">
        <f t="shared" si="0"/>
        <v>6760</v>
      </c>
      <c r="D38" s="20">
        <f t="shared" si="1"/>
        <v>0</v>
      </c>
      <c r="E38" s="20">
        <f t="shared" si="2"/>
        <v>55</v>
      </c>
      <c r="F38" s="20">
        <f t="shared" si="3"/>
        <v>55</v>
      </c>
      <c r="G38" s="19">
        <f t="shared" si="4"/>
        <v>6760</v>
      </c>
      <c r="H38" s="20">
        <v>0</v>
      </c>
      <c r="I38" s="20">
        <v>17</v>
      </c>
      <c r="J38" s="20">
        <f t="shared" si="5"/>
        <v>17</v>
      </c>
      <c r="K38" s="19">
        <f t="shared" si="6"/>
        <v>680</v>
      </c>
      <c r="L38" s="20">
        <v>0</v>
      </c>
      <c r="M38" s="20">
        <v>0</v>
      </c>
      <c r="N38" s="20">
        <f t="shared" si="7"/>
        <v>0</v>
      </c>
      <c r="O38" s="19">
        <f t="shared" si="8"/>
        <v>0</v>
      </c>
      <c r="P38" s="20">
        <v>0</v>
      </c>
      <c r="Q38" s="20">
        <v>38</v>
      </c>
      <c r="R38" s="20">
        <f t="shared" si="9"/>
        <v>38</v>
      </c>
      <c r="S38" s="19">
        <f t="shared" si="10"/>
        <v>6080</v>
      </c>
      <c r="T38" s="20">
        <f t="shared" si="27"/>
        <v>0</v>
      </c>
      <c r="U38" s="20">
        <f t="shared" si="28"/>
        <v>0</v>
      </c>
      <c r="V38" s="20">
        <f t="shared" si="24"/>
        <v>0</v>
      </c>
      <c r="W38" s="19">
        <f t="shared" si="14"/>
        <v>0</v>
      </c>
      <c r="X38" s="20">
        <v>0</v>
      </c>
      <c r="Y38" s="20">
        <v>0</v>
      </c>
      <c r="Z38" s="20">
        <f t="shared" si="25"/>
        <v>0</v>
      </c>
      <c r="AA38" s="19">
        <f t="shared" si="16"/>
        <v>0</v>
      </c>
      <c r="AB38" s="20">
        <v>0</v>
      </c>
      <c r="AC38" s="20">
        <v>0</v>
      </c>
      <c r="AD38" s="20">
        <f t="shared" si="26"/>
        <v>0</v>
      </c>
      <c r="AE38" s="19">
        <f t="shared" si="18"/>
        <v>0</v>
      </c>
      <c r="AF38" s="20">
        <v>0</v>
      </c>
      <c r="AG38" s="20">
        <v>0</v>
      </c>
      <c r="AH38" s="20">
        <f t="shared" si="19"/>
        <v>0</v>
      </c>
      <c r="AI38" s="19">
        <f t="shared" si="20"/>
        <v>0</v>
      </c>
      <c r="AJ38" s="20">
        <v>0</v>
      </c>
      <c r="AK38" s="20">
        <v>0</v>
      </c>
      <c r="AL38" s="20">
        <f t="shared" si="21"/>
        <v>0</v>
      </c>
      <c r="AM38" s="19">
        <f t="shared" si="22"/>
        <v>0</v>
      </c>
      <c r="AN38" s="3"/>
    </row>
    <row r="39" s="2" customFormat="1" ht="45" customHeight="1" spans="1:40">
      <c r="A39" s="13">
        <v>33</v>
      </c>
      <c r="B39" s="8" t="s">
        <v>36</v>
      </c>
      <c r="C39" s="19">
        <f t="shared" si="0"/>
        <v>5120</v>
      </c>
      <c r="D39" s="20">
        <f t="shared" si="1"/>
        <v>0</v>
      </c>
      <c r="E39" s="20">
        <f t="shared" si="2"/>
        <v>47</v>
      </c>
      <c r="F39" s="20">
        <f t="shared" si="3"/>
        <v>47</v>
      </c>
      <c r="G39" s="19">
        <f t="shared" si="4"/>
        <v>5120</v>
      </c>
      <c r="H39" s="20">
        <v>0</v>
      </c>
      <c r="I39" s="20">
        <v>20</v>
      </c>
      <c r="J39" s="20">
        <f t="shared" si="5"/>
        <v>20</v>
      </c>
      <c r="K39" s="19">
        <f t="shared" si="6"/>
        <v>800</v>
      </c>
      <c r="L39" s="20">
        <v>0</v>
      </c>
      <c r="M39" s="20">
        <v>0</v>
      </c>
      <c r="N39" s="20">
        <f t="shared" si="7"/>
        <v>0</v>
      </c>
      <c r="O39" s="19">
        <f t="shared" si="8"/>
        <v>0</v>
      </c>
      <c r="P39" s="20">
        <v>0</v>
      </c>
      <c r="Q39" s="20">
        <v>27</v>
      </c>
      <c r="R39" s="20">
        <f t="shared" si="9"/>
        <v>27</v>
      </c>
      <c r="S39" s="19">
        <f t="shared" si="10"/>
        <v>4320</v>
      </c>
      <c r="T39" s="20">
        <f t="shared" si="27"/>
        <v>0</v>
      </c>
      <c r="U39" s="20">
        <f t="shared" si="28"/>
        <v>0</v>
      </c>
      <c r="V39" s="20">
        <f t="shared" si="24"/>
        <v>0</v>
      </c>
      <c r="W39" s="19">
        <f t="shared" si="14"/>
        <v>0</v>
      </c>
      <c r="X39" s="20">
        <v>0</v>
      </c>
      <c r="Y39" s="20">
        <v>0</v>
      </c>
      <c r="Z39" s="20">
        <f t="shared" si="25"/>
        <v>0</v>
      </c>
      <c r="AA39" s="19">
        <f t="shared" si="16"/>
        <v>0</v>
      </c>
      <c r="AB39" s="20">
        <v>0</v>
      </c>
      <c r="AC39" s="20">
        <v>0</v>
      </c>
      <c r="AD39" s="20">
        <f t="shared" si="26"/>
        <v>0</v>
      </c>
      <c r="AE39" s="19">
        <f t="shared" si="18"/>
        <v>0</v>
      </c>
      <c r="AF39" s="20">
        <v>0</v>
      </c>
      <c r="AG39" s="20">
        <v>0</v>
      </c>
      <c r="AH39" s="20">
        <f t="shared" si="19"/>
        <v>0</v>
      </c>
      <c r="AI39" s="19">
        <f t="shared" si="20"/>
        <v>0</v>
      </c>
      <c r="AJ39" s="20">
        <v>0</v>
      </c>
      <c r="AK39" s="20">
        <v>0</v>
      </c>
      <c r="AL39" s="20">
        <f t="shared" si="21"/>
        <v>0</v>
      </c>
      <c r="AM39" s="19">
        <f t="shared" si="22"/>
        <v>0</v>
      </c>
      <c r="AN39" s="3"/>
    </row>
    <row r="40" s="2" customFormat="1" ht="45" customHeight="1" spans="1:40">
      <c r="A40" s="13">
        <v>34</v>
      </c>
      <c r="B40" s="8" t="s">
        <v>54</v>
      </c>
      <c r="C40" s="19">
        <f t="shared" si="0"/>
        <v>0</v>
      </c>
      <c r="D40" s="20">
        <f t="shared" si="1"/>
        <v>0</v>
      </c>
      <c r="E40" s="20">
        <f t="shared" si="2"/>
        <v>0</v>
      </c>
      <c r="F40" s="20">
        <f t="shared" si="3"/>
        <v>0</v>
      </c>
      <c r="G40" s="19">
        <f t="shared" si="4"/>
        <v>0</v>
      </c>
      <c r="H40" s="20">
        <v>0</v>
      </c>
      <c r="I40" s="20">
        <v>0</v>
      </c>
      <c r="J40" s="20">
        <f t="shared" si="5"/>
        <v>0</v>
      </c>
      <c r="K40" s="19">
        <f t="shared" si="6"/>
        <v>0</v>
      </c>
      <c r="L40" s="20">
        <v>0</v>
      </c>
      <c r="M40" s="20">
        <v>0</v>
      </c>
      <c r="N40" s="20">
        <f t="shared" si="7"/>
        <v>0</v>
      </c>
      <c r="O40" s="19">
        <f t="shared" si="8"/>
        <v>0</v>
      </c>
      <c r="P40" s="20">
        <v>0</v>
      </c>
      <c r="Q40" s="20">
        <v>0</v>
      </c>
      <c r="R40" s="20">
        <f t="shared" si="9"/>
        <v>0</v>
      </c>
      <c r="S40" s="19">
        <f t="shared" si="10"/>
        <v>0</v>
      </c>
      <c r="T40" s="20">
        <f t="shared" si="27"/>
        <v>0</v>
      </c>
      <c r="U40" s="20">
        <f t="shared" si="28"/>
        <v>0</v>
      </c>
      <c r="V40" s="20">
        <f t="shared" si="24"/>
        <v>0</v>
      </c>
      <c r="W40" s="19">
        <f t="shared" si="14"/>
        <v>0</v>
      </c>
      <c r="X40" s="20">
        <v>0</v>
      </c>
      <c r="Y40" s="20">
        <v>0</v>
      </c>
      <c r="Z40" s="20">
        <f t="shared" si="25"/>
        <v>0</v>
      </c>
      <c r="AA40" s="19">
        <f t="shared" si="16"/>
        <v>0</v>
      </c>
      <c r="AB40" s="20">
        <v>0</v>
      </c>
      <c r="AC40" s="20">
        <v>0</v>
      </c>
      <c r="AD40" s="20">
        <f t="shared" si="26"/>
        <v>0</v>
      </c>
      <c r="AE40" s="19">
        <f t="shared" si="18"/>
        <v>0</v>
      </c>
      <c r="AF40" s="20">
        <v>0</v>
      </c>
      <c r="AG40" s="20">
        <v>0</v>
      </c>
      <c r="AH40" s="20">
        <f t="shared" si="19"/>
        <v>0</v>
      </c>
      <c r="AI40" s="19">
        <f t="shared" si="20"/>
        <v>0</v>
      </c>
      <c r="AJ40" s="20">
        <v>0</v>
      </c>
      <c r="AK40" s="20">
        <v>0</v>
      </c>
      <c r="AL40" s="20">
        <f t="shared" si="21"/>
        <v>0</v>
      </c>
      <c r="AM40" s="19">
        <f t="shared" si="22"/>
        <v>0</v>
      </c>
      <c r="AN40" s="3"/>
    </row>
    <row r="41" s="3" customFormat="1" ht="45" customHeight="1" spans="1:39">
      <c r="A41" s="13">
        <v>35</v>
      </c>
      <c r="B41" s="8" t="s">
        <v>55</v>
      </c>
      <c r="C41" s="19">
        <f t="shared" si="0"/>
        <v>0</v>
      </c>
      <c r="D41" s="20">
        <f t="shared" si="1"/>
        <v>0</v>
      </c>
      <c r="E41" s="20">
        <f t="shared" si="2"/>
        <v>0</v>
      </c>
      <c r="F41" s="20">
        <f t="shared" si="3"/>
        <v>0</v>
      </c>
      <c r="G41" s="19">
        <f t="shared" si="4"/>
        <v>0</v>
      </c>
      <c r="H41" s="20">
        <v>0</v>
      </c>
      <c r="I41" s="20">
        <v>0</v>
      </c>
      <c r="J41" s="20">
        <f t="shared" si="5"/>
        <v>0</v>
      </c>
      <c r="K41" s="19">
        <f t="shared" si="6"/>
        <v>0</v>
      </c>
      <c r="L41" s="20">
        <v>0</v>
      </c>
      <c r="M41" s="20">
        <v>0</v>
      </c>
      <c r="N41" s="20">
        <f t="shared" si="7"/>
        <v>0</v>
      </c>
      <c r="O41" s="19">
        <f t="shared" si="8"/>
        <v>0</v>
      </c>
      <c r="P41" s="20">
        <v>0</v>
      </c>
      <c r="Q41" s="20">
        <v>0</v>
      </c>
      <c r="R41" s="20">
        <f t="shared" si="9"/>
        <v>0</v>
      </c>
      <c r="S41" s="19">
        <f t="shared" si="10"/>
        <v>0</v>
      </c>
      <c r="T41" s="20">
        <f t="shared" si="27"/>
        <v>0</v>
      </c>
      <c r="U41" s="20">
        <f t="shared" si="28"/>
        <v>0</v>
      </c>
      <c r="V41" s="20">
        <f t="shared" si="24"/>
        <v>0</v>
      </c>
      <c r="W41" s="19">
        <f t="shared" si="14"/>
        <v>0</v>
      </c>
      <c r="X41" s="20">
        <v>0</v>
      </c>
      <c r="Y41" s="20">
        <v>0</v>
      </c>
      <c r="Z41" s="20">
        <f t="shared" si="25"/>
        <v>0</v>
      </c>
      <c r="AA41" s="19">
        <f t="shared" si="16"/>
        <v>0</v>
      </c>
      <c r="AB41" s="20">
        <v>0</v>
      </c>
      <c r="AC41" s="20">
        <v>0</v>
      </c>
      <c r="AD41" s="20">
        <f t="shared" si="26"/>
        <v>0</v>
      </c>
      <c r="AE41" s="19">
        <f t="shared" si="18"/>
        <v>0</v>
      </c>
      <c r="AF41" s="20">
        <v>0</v>
      </c>
      <c r="AG41" s="20">
        <v>0</v>
      </c>
      <c r="AH41" s="20">
        <f t="shared" si="19"/>
        <v>0</v>
      </c>
      <c r="AI41" s="19">
        <f t="shared" si="20"/>
        <v>0</v>
      </c>
      <c r="AJ41" s="20">
        <v>0</v>
      </c>
      <c r="AK41" s="20">
        <v>0</v>
      </c>
      <c r="AL41" s="20">
        <f t="shared" si="21"/>
        <v>0</v>
      </c>
      <c r="AM41" s="19">
        <f t="shared" si="22"/>
        <v>0</v>
      </c>
    </row>
    <row r="42" s="3" customFormat="1" ht="45" customHeight="1" spans="1:39">
      <c r="A42" s="13">
        <v>36</v>
      </c>
      <c r="B42" s="8" t="s">
        <v>56</v>
      </c>
      <c r="C42" s="19">
        <f t="shared" si="0"/>
        <v>0</v>
      </c>
      <c r="D42" s="20">
        <f t="shared" si="1"/>
        <v>0</v>
      </c>
      <c r="E42" s="20">
        <f t="shared" si="2"/>
        <v>0</v>
      </c>
      <c r="F42" s="20">
        <f t="shared" si="3"/>
        <v>0</v>
      </c>
      <c r="G42" s="19">
        <f t="shared" si="4"/>
        <v>0</v>
      </c>
      <c r="H42" s="20">
        <v>0</v>
      </c>
      <c r="I42" s="20">
        <v>0</v>
      </c>
      <c r="J42" s="20">
        <f t="shared" si="5"/>
        <v>0</v>
      </c>
      <c r="K42" s="19">
        <f t="shared" si="6"/>
        <v>0</v>
      </c>
      <c r="L42" s="20">
        <v>0</v>
      </c>
      <c r="M42" s="20">
        <v>0</v>
      </c>
      <c r="N42" s="20">
        <f t="shared" si="7"/>
        <v>0</v>
      </c>
      <c r="O42" s="19">
        <f t="shared" si="8"/>
        <v>0</v>
      </c>
      <c r="P42" s="20">
        <v>0</v>
      </c>
      <c r="Q42" s="20">
        <v>0</v>
      </c>
      <c r="R42" s="20">
        <f t="shared" si="9"/>
        <v>0</v>
      </c>
      <c r="S42" s="19">
        <f t="shared" si="10"/>
        <v>0</v>
      </c>
      <c r="T42" s="20">
        <f t="shared" si="27"/>
        <v>0</v>
      </c>
      <c r="U42" s="20">
        <f t="shared" si="28"/>
        <v>0</v>
      </c>
      <c r="V42" s="20">
        <f t="shared" si="24"/>
        <v>0</v>
      </c>
      <c r="W42" s="19">
        <f t="shared" si="14"/>
        <v>0</v>
      </c>
      <c r="X42" s="20">
        <v>0</v>
      </c>
      <c r="Y42" s="20">
        <v>0</v>
      </c>
      <c r="Z42" s="20">
        <f t="shared" si="25"/>
        <v>0</v>
      </c>
      <c r="AA42" s="19">
        <f t="shared" si="16"/>
        <v>0</v>
      </c>
      <c r="AB42" s="20">
        <v>0</v>
      </c>
      <c r="AC42" s="20">
        <v>0</v>
      </c>
      <c r="AD42" s="20">
        <f t="shared" si="26"/>
        <v>0</v>
      </c>
      <c r="AE42" s="19">
        <f t="shared" si="18"/>
        <v>0</v>
      </c>
      <c r="AF42" s="20">
        <v>0</v>
      </c>
      <c r="AG42" s="20">
        <v>0</v>
      </c>
      <c r="AH42" s="20">
        <f t="shared" si="19"/>
        <v>0</v>
      </c>
      <c r="AI42" s="19">
        <f t="shared" si="20"/>
        <v>0</v>
      </c>
      <c r="AJ42" s="20">
        <v>0</v>
      </c>
      <c r="AK42" s="20">
        <v>0</v>
      </c>
      <c r="AL42" s="20">
        <f t="shared" si="21"/>
        <v>0</v>
      </c>
      <c r="AM42" s="19">
        <f t="shared" si="22"/>
        <v>0</v>
      </c>
    </row>
    <row r="43" s="3" customFormat="1" ht="45" customHeight="1" spans="1:39">
      <c r="A43" s="13">
        <v>37</v>
      </c>
      <c r="B43" s="8" t="s">
        <v>57</v>
      </c>
      <c r="C43" s="19">
        <f t="shared" si="0"/>
        <v>0</v>
      </c>
      <c r="D43" s="20">
        <f t="shared" si="1"/>
        <v>0</v>
      </c>
      <c r="E43" s="20">
        <f t="shared" si="2"/>
        <v>0</v>
      </c>
      <c r="F43" s="20">
        <f t="shared" si="3"/>
        <v>0</v>
      </c>
      <c r="G43" s="19">
        <f t="shared" si="4"/>
        <v>0</v>
      </c>
      <c r="H43" s="20">
        <v>0</v>
      </c>
      <c r="I43" s="20">
        <v>0</v>
      </c>
      <c r="J43" s="20">
        <f t="shared" si="5"/>
        <v>0</v>
      </c>
      <c r="K43" s="19">
        <f t="shared" si="6"/>
        <v>0</v>
      </c>
      <c r="L43" s="20">
        <v>0</v>
      </c>
      <c r="M43" s="20">
        <v>0</v>
      </c>
      <c r="N43" s="20">
        <f t="shared" si="7"/>
        <v>0</v>
      </c>
      <c r="O43" s="19">
        <f t="shared" si="8"/>
        <v>0</v>
      </c>
      <c r="P43" s="20">
        <v>0</v>
      </c>
      <c r="Q43" s="20">
        <v>0</v>
      </c>
      <c r="R43" s="20">
        <f t="shared" si="9"/>
        <v>0</v>
      </c>
      <c r="S43" s="19">
        <f t="shared" si="10"/>
        <v>0</v>
      </c>
      <c r="T43" s="20">
        <f t="shared" si="27"/>
        <v>0</v>
      </c>
      <c r="U43" s="20">
        <f t="shared" si="28"/>
        <v>0</v>
      </c>
      <c r="V43" s="20">
        <f t="shared" si="24"/>
        <v>0</v>
      </c>
      <c r="W43" s="19">
        <f t="shared" si="14"/>
        <v>0</v>
      </c>
      <c r="X43" s="20">
        <v>0</v>
      </c>
      <c r="Y43" s="20">
        <v>0</v>
      </c>
      <c r="Z43" s="20">
        <f t="shared" si="25"/>
        <v>0</v>
      </c>
      <c r="AA43" s="19">
        <f t="shared" si="16"/>
        <v>0</v>
      </c>
      <c r="AB43" s="20">
        <v>0</v>
      </c>
      <c r="AC43" s="20">
        <v>0</v>
      </c>
      <c r="AD43" s="20">
        <f t="shared" si="26"/>
        <v>0</v>
      </c>
      <c r="AE43" s="19">
        <f t="shared" si="18"/>
        <v>0</v>
      </c>
      <c r="AF43" s="20">
        <v>0</v>
      </c>
      <c r="AG43" s="20">
        <v>0</v>
      </c>
      <c r="AH43" s="20">
        <f t="shared" si="19"/>
        <v>0</v>
      </c>
      <c r="AI43" s="19">
        <f t="shared" si="20"/>
        <v>0</v>
      </c>
      <c r="AJ43" s="20">
        <v>0</v>
      </c>
      <c r="AK43" s="20">
        <v>0</v>
      </c>
      <c r="AL43" s="20">
        <f t="shared" si="21"/>
        <v>0</v>
      </c>
      <c r="AM43" s="19">
        <f t="shared" si="22"/>
        <v>0</v>
      </c>
    </row>
    <row r="44" s="3" customFormat="1" ht="45" customHeight="1" spans="1:39">
      <c r="A44" s="13">
        <v>38</v>
      </c>
      <c r="B44" s="8" t="s">
        <v>58</v>
      </c>
      <c r="C44" s="19">
        <f t="shared" si="0"/>
        <v>0</v>
      </c>
      <c r="D44" s="20">
        <f t="shared" si="1"/>
        <v>0</v>
      </c>
      <c r="E44" s="20">
        <f t="shared" si="2"/>
        <v>0</v>
      </c>
      <c r="F44" s="20">
        <f t="shared" si="3"/>
        <v>0</v>
      </c>
      <c r="G44" s="19">
        <f t="shared" si="4"/>
        <v>0</v>
      </c>
      <c r="H44" s="20">
        <v>0</v>
      </c>
      <c r="I44" s="20">
        <v>0</v>
      </c>
      <c r="J44" s="20">
        <f t="shared" si="5"/>
        <v>0</v>
      </c>
      <c r="K44" s="19">
        <f t="shared" si="6"/>
        <v>0</v>
      </c>
      <c r="L44" s="20">
        <v>0</v>
      </c>
      <c r="M44" s="20">
        <v>0</v>
      </c>
      <c r="N44" s="20">
        <f t="shared" si="7"/>
        <v>0</v>
      </c>
      <c r="O44" s="19">
        <f t="shared" si="8"/>
        <v>0</v>
      </c>
      <c r="P44" s="20">
        <v>0</v>
      </c>
      <c r="Q44" s="20">
        <v>0</v>
      </c>
      <c r="R44" s="20">
        <f t="shared" si="9"/>
        <v>0</v>
      </c>
      <c r="S44" s="19">
        <f t="shared" si="10"/>
        <v>0</v>
      </c>
      <c r="T44" s="20">
        <f t="shared" si="27"/>
        <v>0</v>
      </c>
      <c r="U44" s="20">
        <f t="shared" si="28"/>
        <v>0</v>
      </c>
      <c r="V44" s="20">
        <f t="shared" si="24"/>
        <v>0</v>
      </c>
      <c r="W44" s="19">
        <f t="shared" si="14"/>
        <v>0</v>
      </c>
      <c r="X44" s="20">
        <v>0</v>
      </c>
      <c r="Y44" s="20">
        <v>0</v>
      </c>
      <c r="Z44" s="20">
        <f t="shared" si="25"/>
        <v>0</v>
      </c>
      <c r="AA44" s="19">
        <f t="shared" si="16"/>
        <v>0</v>
      </c>
      <c r="AB44" s="20">
        <v>0</v>
      </c>
      <c r="AC44" s="20">
        <v>0</v>
      </c>
      <c r="AD44" s="20">
        <f t="shared" si="26"/>
        <v>0</v>
      </c>
      <c r="AE44" s="19">
        <f t="shared" si="18"/>
        <v>0</v>
      </c>
      <c r="AF44" s="20">
        <v>0</v>
      </c>
      <c r="AG44" s="20">
        <v>0</v>
      </c>
      <c r="AH44" s="20">
        <f t="shared" si="19"/>
        <v>0</v>
      </c>
      <c r="AI44" s="19">
        <f t="shared" si="20"/>
        <v>0</v>
      </c>
      <c r="AJ44" s="20">
        <v>0</v>
      </c>
      <c r="AK44" s="20">
        <v>0</v>
      </c>
      <c r="AL44" s="20">
        <f t="shared" si="21"/>
        <v>0</v>
      </c>
      <c r="AM44" s="19">
        <f t="shared" si="22"/>
        <v>0</v>
      </c>
    </row>
    <row r="45" s="2" customFormat="1" ht="45" customHeight="1" spans="1:40">
      <c r="A45" s="21"/>
      <c r="B45" s="22" t="s">
        <v>37</v>
      </c>
      <c r="C45" s="23">
        <f t="shared" si="0"/>
        <v>7711750</v>
      </c>
      <c r="D45" s="24">
        <f t="shared" si="1"/>
        <v>768</v>
      </c>
      <c r="E45" s="24">
        <f t="shared" si="2"/>
        <v>2775</v>
      </c>
      <c r="F45" s="24">
        <f>D45+E45</f>
        <v>3543</v>
      </c>
      <c r="G45" s="23">
        <f>SUM(G7:G39)</f>
        <v>512100</v>
      </c>
      <c r="H45" s="24">
        <f>SUM(H6:H39)</f>
        <v>2</v>
      </c>
      <c r="I45" s="24">
        <f>SUM(I6:I39)</f>
        <v>232</v>
      </c>
      <c r="J45" s="24">
        <v>0</v>
      </c>
      <c r="K45" s="23">
        <v>0</v>
      </c>
      <c r="L45" s="24">
        <f>SUM(L6:L39)</f>
        <v>40</v>
      </c>
      <c r="M45" s="24">
        <f>SUM(M6:M39)</f>
        <v>405</v>
      </c>
      <c r="N45" s="24">
        <v>0</v>
      </c>
      <c r="O45" s="23">
        <v>0</v>
      </c>
      <c r="P45" s="24">
        <f>SUM(P6:P39)</f>
        <v>726</v>
      </c>
      <c r="Q45" s="24">
        <f>SUM(Q6:Q39)</f>
        <v>2138</v>
      </c>
      <c r="R45" s="24">
        <v>0</v>
      </c>
      <c r="S45" s="23">
        <v>0</v>
      </c>
      <c r="T45" s="20">
        <f t="shared" si="27"/>
        <v>30596</v>
      </c>
      <c r="U45" s="20">
        <f t="shared" si="28"/>
        <v>47664</v>
      </c>
      <c r="V45" s="20">
        <f t="shared" si="24"/>
        <v>78260</v>
      </c>
      <c r="W45" s="19">
        <f t="shared" si="14"/>
        <v>3690490</v>
      </c>
      <c r="X45" s="20">
        <f>SUM(X6:X39)</f>
        <v>21087</v>
      </c>
      <c r="Y45" s="20">
        <f>SUM(Y6:Y39)</f>
        <v>11555</v>
      </c>
      <c r="Z45" s="20">
        <f t="shared" si="25"/>
        <v>32642</v>
      </c>
      <c r="AA45" s="19">
        <f t="shared" si="16"/>
        <v>652840</v>
      </c>
      <c r="AB45" s="20">
        <f>SUM(AB7:AB39)</f>
        <v>7355</v>
      </c>
      <c r="AC45" s="20">
        <f>SUM(AC7:AC39)</f>
        <v>13038</v>
      </c>
      <c r="AD45" s="20">
        <f t="shared" si="26"/>
        <v>20393</v>
      </c>
      <c r="AE45" s="19">
        <f t="shared" si="18"/>
        <v>1019650</v>
      </c>
      <c r="AF45" s="20">
        <f>SUM(AF7:AF39)</f>
        <v>2154</v>
      </c>
      <c r="AG45" s="20">
        <f>SUM(AG7:AG39)</f>
        <v>23071</v>
      </c>
      <c r="AH45" s="20">
        <f t="shared" si="19"/>
        <v>25225</v>
      </c>
      <c r="AI45" s="19">
        <f t="shared" si="20"/>
        <v>2018000</v>
      </c>
      <c r="AJ45" s="20">
        <f>SUM(AJ7:AJ39)</f>
        <v>188408</v>
      </c>
      <c r="AK45" s="20">
        <f>SUM(AK7:AK39)</f>
        <v>45536</v>
      </c>
      <c r="AL45" s="20">
        <f t="shared" si="21"/>
        <v>233944</v>
      </c>
      <c r="AM45" s="19">
        <f t="shared" si="22"/>
        <v>3509160</v>
      </c>
      <c r="AN45" s="3"/>
    </row>
  </sheetData>
  <autoFilter ref="A1:AM45">
    <extLst/>
  </autoFilter>
  <mergeCells count="27">
    <mergeCell ref="A1:AM1"/>
    <mergeCell ref="A2:AM2"/>
    <mergeCell ref="A3:AM3"/>
    <mergeCell ref="D4:S4"/>
    <mergeCell ref="T4:AI4"/>
    <mergeCell ref="AJ4:AM4"/>
    <mergeCell ref="H5:K5"/>
    <mergeCell ref="L5:O5"/>
    <mergeCell ref="P5:S5"/>
    <mergeCell ref="X5:AA5"/>
    <mergeCell ref="AB5:AE5"/>
    <mergeCell ref="AF5:AI5"/>
    <mergeCell ref="A4:A6"/>
    <mergeCell ref="B4:B6"/>
    <mergeCell ref="C4:C6"/>
    <mergeCell ref="D5:D6"/>
    <mergeCell ref="E5:E6"/>
    <mergeCell ref="F5:F6"/>
    <mergeCell ref="G5:G6"/>
    <mergeCell ref="T5:T6"/>
    <mergeCell ref="U5:U6"/>
    <mergeCell ref="V5:V6"/>
    <mergeCell ref="W5:W6"/>
    <mergeCell ref="AJ5:AJ6"/>
    <mergeCell ref="AK5:AK6"/>
    <mergeCell ref="AL5:AL6"/>
    <mergeCell ref="AM5:AM6"/>
  </mergeCells>
  <pageMargins left="0.16875" right="0.16875" top="0.747916666666667" bottom="0.747916666666667" header="0.314583333333333" footer="0.314583333333333"/>
  <pageSetup paperSize="8" scale="72" orientation="landscape" blackAndWhite="1" horizontalDpi="600"/>
  <headerFooter>
    <oddFooter>&amp;C第 &amp;P 页，共 &amp;N 页</oddFooter>
  </headerFooter>
  <colBreaks count="1" manualBreakCount="1">
    <brk id="3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附件一</vt:lpstr>
      <vt:lpstr>附件二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谢励茵</cp:lastModifiedBy>
  <dcterms:created xsi:type="dcterms:W3CDTF">2006-09-16T00:00:00Z</dcterms:created>
  <dcterms:modified xsi:type="dcterms:W3CDTF">2024-04-24T09:10:05Z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KSOReadingLayout">
    <vt:bool>true</vt:bool>
  </property>
  <property fmtid="{D5CDD505-2E9C-101B-9397-08002B2CF9AE}" pid="4" name="ICV">
    <vt:lpwstr>BBCD94CE10B249FEA44102F0E22F3F06_13</vt:lpwstr>
  </property>
</Properties>
</file>